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6510" windowHeight="6420" tabRatio="601" activeTab="0"/>
  </bookViews>
  <sheets>
    <sheet name="ИР-2021" sheetId="1" r:id="rId1"/>
  </sheets>
  <definedNames/>
  <calcPr fullCalcOnLoad="1"/>
</workbook>
</file>

<file path=xl/sharedStrings.xml><?xml version="1.0" encoding="utf-8"?>
<sst xmlns="http://schemas.openxmlformats.org/spreadsheetml/2006/main" count="282" uniqueCount="215">
  <si>
    <t>Теория вероятностей и математическая статистика</t>
  </si>
  <si>
    <t>Компьютерные сети</t>
  </si>
  <si>
    <t>Правовое обеспечение профессиональной деятельности</t>
  </si>
  <si>
    <t>Основы алгоритмизации и программирования</t>
  </si>
  <si>
    <t>Всего</t>
  </si>
  <si>
    <t>в том числе</t>
  </si>
  <si>
    <t>2 курс</t>
  </si>
  <si>
    <t>3 курс</t>
  </si>
  <si>
    <t>ОГСЭ.00</t>
  </si>
  <si>
    <t>ОГСЭ.01</t>
  </si>
  <si>
    <t>ОГСЭ.02</t>
  </si>
  <si>
    <t>ОГСЭ.03</t>
  </si>
  <si>
    <t>ОГСЭ.04</t>
  </si>
  <si>
    <t>Физическая культура</t>
  </si>
  <si>
    <t>Основы философии</t>
  </si>
  <si>
    <t>ЕН.00</t>
  </si>
  <si>
    <t>ЕН.01</t>
  </si>
  <si>
    <t>ЕН.02</t>
  </si>
  <si>
    <t>Безопасность жизнедеятельности</t>
  </si>
  <si>
    <t>История</t>
  </si>
  <si>
    <t>Наименование циклов, дисциплин, профессиональных модулей, МДК, практик</t>
  </si>
  <si>
    <t>Формы промежуточной аттестации</t>
  </si>
  <si>
    <t>Общий гуманитарный и социально-экономический цикл</t>
  </si>
  <si>
    <t>Математический и общий естественнонаучный цикл</t>
  </si>
  <si>
    <t>Элементы высшей математики</t>
  </si>
  <si>
    <t>ЕН.03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</si>
  <si>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</si>
  <si>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</si>
  <si>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</si>
  <si>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</si>
  <si>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</si>
  <si>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</si>
  <si>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</si>
  <si>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</si>
  <si>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</si>
  <si>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</si>
  <si>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</si>
  <si>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</si>
  <si>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</si>
  <si>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ПМ.02</t>
  </si>
  <si>
    <t>МДК.02.01</t>
  </si>
  <si>
    <t>Учебная практика</t>
  </si>
  <si>
    <t>УП.02</t>
  </si>
  <si>
    <t>ПП.02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</si>
  <si>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</si>
  <si>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</si>
  <si>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</si>
  <si>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</si>
  <si>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</si>
  <si>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Государственная (итоговая) аттестация</t>
  </si>
  <si>
    <r>
      <t>Консультации</t>
    </r>
    <r>
      <rPr>
        <sz val="12"/>
        <rFont val="Times New Roman Cyr"/>
        <family val="1"/>
      </rPr>
      <t xml:space="preserve"> на учебную группу по 100 часов в год (всего 400 часов )</t>
    </r>
  </si>
  <si>
    <t>1. Программа базовой подготовки</t>
  </si>
  <si>
    <t>1.1. Дипломный проект (работа)</t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</si>
  <si>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</si>
  <si>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</si>
  <si>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</si>
  <si>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</si>
  <si>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дифф. зачетов</t>
  </si>
  <si>
    <t>Основы проектирования баз данных</t>
  </si>
  <si>
    <t>ДЗ</t>
  </si>
  <si>
    <t>Э</t>
  </si>
  <si>
    <t>Вариативная часть</t>
  </si>
  <si>
    <t>Системное программирование*</t>
  </si>
  <si>
    <t>ОП.13*</t>
  </si>
  <si>
    <t>ОП.14*</t>
  </si>
  <si>
    <t>ОП.15*</t>
  </si>
  <si>
    <t>ОП.16*</t>
  </si>
  <si>
    <t>ОП.17*</t>
  </si>
  <si>
    <t>4 нед.</t>
  </si>
  <si>
    <t>6 нед.</t>
  </si>
  <si>
    <t>зачетов</t>
  </si>
  <si>
    <t>0,ДЗ,0,ДЗ,ДЗ</t>
  </si>
  <si>
    <t>1.2. Государственные экзамены (при их наличии) – не предусмотрены</t>
  </si>
  <si>
    <r>
      <t>ДЗ,ДЗ,ДЗ,ДЗ,ДЗ</t>
    </r>
  </si>
  <si>
    <t>3 сем.    17 нед.</t>
  </si>
  <si>
    <t>Психология общения</t>
  </si>
  <si>
    <t>Иностранный язык в профессиональной деятельности</t>
  </si>
  <si>
    <t>ОГСЭ.05</t>
  </si>
  <si>
    <t>0/11/0</t>
  </si>
  <si>
    <t>Операционные системы и среды</t>
  </si>
  <si>
    <t>Архитектура аппаратных средств</t>
  </si>
  <si>
    <t>Информационные технологии</t>
  </si>
  <si>
    <t>ОП.11</t>
  </si>
  <si>
    <t>ОП.12</t>
  </si>
  <si>
    <t>Экономика отрасли</t>
  </si>
  <si>
    <t>Стандартизация, сертификация и техническое документоведение</t>
  </si>
  <si>
    <t>Численные методы</t>
  </si>
  <si>
    <t>Менеджмент в профессиональной деятельности</t>
  </si>
  <si>
    <t>Технические средства информатизации*</t>
  </si>
  <si>
    <t>Осуществление интеграции программных модулей</t>
  </si>
  <si>
    <t>Технология разработки программного обеспечения</t>
  </si>
  <si>
    <t>ПМ.07</t>
  </si>
  <si>
    <t>Соадминистрирование баз данных и серверов</t>
  </si>
  <si>
    <t>МДК.07.01.</t>
  </si>
  <si>
    <t>Управление и автоматизация баз данных</t>
  </si>
  <si>
    <t>МДК.07.02.</t>
  </si>
  <si>
    <t>Сертификация информационных систем</t>
  </si>
  <si>
    <t>УП.07</t>
  </si>
  <si>
    <t>ПП.07</t>
  </si>
  <si>
    <t>Учебная практика / производственная практика</t>
  </si>
  <si>
    <t>Дискретная математика с элементами математической логики</t>
  </si>
  <si>
    <t>1 сем.    17 нед.</t>
  </si>
  <si>
    <t>ПМ.03</t>
  </si>
  <si>
    <t>Ревьюирование программных модулей</t>
  </si>
  <si>
    <t>Моделирование и анализ программного обеспечения</t>
  </si>
  <si>
    <t>Управление проектами</t>
  </si>
  <si>
    <t xml:space="preserve">Производственная практика </t>
  </si>
  <si>
    <t>МДК.03.01.</t>
  </si>
  <si>
    <t>МДК.03.02.</t>
  </si>
  <si>
    <t>УП.03</t>
  </si>
  <si>
    <t>ПП.03</t>
  </si>
  <si>
    <t>ПМ.05</t>
  </si>
  <si>
    <t>Проектирование и разработка информационных систем</t>
  </si>
  <si>
    <t>МДК.05.01.</t>
  </si>
  <si>
    <t>МДК.05.02.</t>
  </si>
  <si>
    <t>УП.05</t>
  </si>
  <si>
    <t>ПП.05</t>
  </si>
  <si>
    <t>Тестирование информационных систем</t>
  </si>
  <si>
    <t>ПМ.06</t>
  </si>
  <si>
    <t>Сопровождение информационных систем</t>
  </si>
  <si>
    <t>МДК.06.01.</t>
  </si>
  <si>
    <t>МДК.06.02.</t>
  </si>
  <si>
    <t>МДК.06.03.</t>
  </si>
  <si>
    <t>Внедрение информационных систем</t>
  </si>
  <si>
    <t>Техническая поддержка информационных систем</t>
  </si>
  <si>
    <t>Интеллектуальные системы и технологии</t>
  </si>
  <si>
    <t>УП.06</t>
  </si>
  <si>
    <t>ПП.06</t>
  </si>
  <si>
    <t>ПМ.10</t>
  </si>
  <si>
    <t>Администрирование информационных ресурсов</t>
  </si>
  <si>
    <t>МДК.10.01.</t>
  </si>
  <si>
    <t>МДК.10.02.</t>
  </si>
  <si>
    <t>МДК.10.03.</t>
  </si>
  <si>
    <t>Обработка отраслевой информации</t>
  </si>
  <si>
    <t>Разработка информационного контента (по отраслям)</t>
  </si>
  <si>
    <t>Менеджмент информационного контента</t>
  </si>
  <si>
    <t>УП.10</t>
  </si>
  <si>
    <t>ПП.10</t>
  </si>
  <si>
    <t>Производственная практика</t>
  </si>
  <si>
    <t>1 курс</t>
  </si>
  <si>
    <t>промежуточная аттестация (ак.час)</t>
  </si>
  <si>
    <t>аудиторная нагрузка</t>
  </si>
  <si>
    <t>Распределение объема обязательной нагрузки по курсам и семестрам (час. в семестр)</t>
  </si>
  <si>
    <t>самостоятельная работа</t>
  </si>
  <si>
    <t>ДЗ,ДЗ</t>
  </si>
  <si>
    <t>0/2/1</t>
  </si>
  <si>
    <t>0/3/1</t>
  </si>
  <si>
    <t>0/3/2</t>
  </si>
  <si>
    <t>ПМ.00</t>
  </si>
  <si>
    <t>консультации</t>
  </si>
  <si>
    <t>лаб. и практ.занятия</t>
  </si>
  <si>
    <t>курсовые работы</t>
  </si>
  <si>
    <t>учебная и производственная практика</t>
  </si>
  <si>
    <t>Объем образовательной программы (акад.час.)</t>
  </si>
  <si>
    <t>Всего объем образовательной нагрузки (ак.час.)</t>
  </si>
  <si>
    <t>Работа обучающихся во взаимодействии с преподавателем</t>
  </si>
  <si>
    <t xml:space="preserve">4 сем.   18 нед. </t>
  </si>
  <si>
    <t>5 сем.    17 нед.</t>
  </si>
  <si>
    <t>6 сем.     17 нед.</t>
  </si>
  <si>
    <t>7 сем.     20 нед.</t>
  </si>
  <si>
    <t>8 сем.   15 нед.</t>
  </si>
  <si>
    <t>4 курс</t>
  </si>
  <si>
    <t>ОУД.0.00</t>
  </si>
  <si>
    <t>Общеобразовательные учебные дисциплины</t>
  </si>
  <si>
    <t>ОУД.01</t>
  </si>
  <si>
    <t>ОУД.02</t>
  </si>
  <si>
    <t>ОУД.03</t>
  </si>
  <si>
    <t>ОУД.04</t>
  </si>
  <si>
    <t>ОУД.05</t>
  </si>
  <si>
    <t>ОБЖ</t>
  </si>
  <si>
    <t>Информатика</t>
  </si>
  <si>
    <t>Физика</t>
  </si>
  <si>
    <t>ОУД.06</t>
  </si>
  <si>
    <t>ОУД.07</t>
  </si>
  <si>
    <t>ОУД.08</t>
  </si>
  <si>
    <t>ОУД.09</t>
  </si>
  <si>
    <t>ОУД.10</t>
  </si>
  <si>
    <t>ОУД.12</t>
  </si>
  <si>
    <t>2 сем.    22 нед.</t>
  </si>
  <si>
    <t>0, Э</t>
  </si>
  <si>
    <t>0,ДЗ</t>
  </si>
  <si>
    <t>Иностранный язык</t>
  </si>
  <si>
    <t>Введение в специальность*</t>
  </si>
  <si>
    <t>Основы цифровой экономики*</t>
  </si>
  <si>
    <t>практика</t>
  </si>
  <si>
    <t>0,Э</t>
  </si>
  <si>
    <t>0/0/3</t>
  </si>
  <si>
    <t>0/2/4</t>
  </si>
  <si>
    <t>Русский язык</t>
  </si>
  <si>
    <t>Литература</t>
  </si>
  <si>
    <t>Математика</t>
  </si>
  <si>
    <t>Астрономия</t>
  </si>
  <si>
    <t>ОУД.13</t>
  </si>
  <si>
    <t>ОУД.14</t>
  </si>
  <si>
    <t xml:space="preserve">Профессиональный цикл </t>
  </si>
  <si>
    <t>Автоматизированная система управления на платформе 1С *</t>
  </si>
  <si>
    <t>Профессиональные модули</t>
  </si>
  <si>
    <t xml:space="preserve">Обществознание </t>
  </si>
  <si>
    <t>Биология</t>
  </si>
  <si>
    <t>ОУД.11</t>
  </si>
  <si>
    <t>Родная литература</t>
  </si>
  <si>
    <t>396 / 144</t>
  </si>
  <si>
    <t>Основы проектной деятельности</t>
  </si>
  <si>
    <t>ДЗ,Э</t>
  </si>
  <si>
    <t>МДК.07.03.</t>
  </si>
  <si>
    <t>ИТ-решения для бизнеса на платформе 1С-Предприятие</t>
  </si>
  <si>
    <t>ДЗ, ДЗ</t>
  </si>
  <si>
    <t>Выполнение дипломного проекта (работы) с 20.05.2025 по 16.06.2025 (всего 4 нед.)</t>
  </si>
  <si>
    <t>Защита дипломного проекта (работы) с 17.06.2025 по 30.06.2025 (всего 2 нед.)</t>
  </si>
  <si>
    <t>0/14/5</t>
  </si>
  <si>
    <t>0/3/3</t>
  </si>
  <si>
    <t>0/14/13</t>
  </si>
  <si>
    <t>0/28/18</t>
  </si>
  <si>
    <t>0/13/3</t>
  </si>
  <si>
    <t>3+2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</si>
</sst>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mmm/yyyy"/>
    <numFmt numFmtId="180" formatCode="[$€-2]\ ###,000_);[Red]\([$€-2]\ ###,000\)"/>
    <numFmt numFmtId="181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color indexed="43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justify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1" fontId="7" fillId="33" borderId="2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justify" vertical="justify"/>
    </xf>
    <xf numFmtId="0" fontId="9" fillId="0" borderId="14" xfId="0" applyFont="1" applyBorder="1" applyAlignment="1">
      <alignment horizontal="left" vertical="justify"/>
    </xf>
    <xf numFmtId="1" fontId="7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justify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36" borderId="31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1" fontId="9" fillId="19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37" borderId="14" xfId="0" applyFont="1" applyFill="1" applyBorder="1" applyAlignment="1">
      <alignment horizontal="center" vertical="center"/>
    </xf>
    <xf numFmtId="0" fontId="9" fillId="19" borderId="1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wrapText="1"/>
    </xf>
    <xf numFmtId="1" fontId="9" fillId="0" borderId="26" xfId="0" applyNumberFormat="1" applyFont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left" vertical="center" wrapText="1"/>
    </xf>
    <xf numFmtId="1" fontId="7" fillId="38" borderId="20" xfId="0" applyNumberFormat="1" applyFont="1" applyFill="1" applyBorder="1" applyAlignment="1">
      <alignment horizontal="center" vertical="center"/>
    </xf>
    <xf numFmtId="1" fontId="7" fillId="38" borderId="2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39" borderId="15" xfId="0" applyNumberFormat="1" applyFont="1" applyFill="1" applyBorder="1" applyAlignment="1">
      <alignment horizontal="center" vertical="center"/>
    </xf>
    <xf numFmtId="1" fontId="9" fillId="19" borderId="14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19" borderId="16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8" borderId="19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" fontId="7" fillId="33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90" wrapText="1"/>
    </xf>
    <xf numFmtId="0" fontId="9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7" fillId="42" borderId="19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7" fillId="33" borderId="43" xfId="0" applyNumberFormat="1" applyFont="1" applyFill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7" fillId="33" borderId="43" xfId="0" applyNumberFormat="1" applyFont="1" applyFill="1" applyBorder="1" applyAlignment="1">
      <alignment horizontal="center" vertical="center"/>
    </xf>
    <xf numFmtId="1" fontId="7" fillId="38" borderId="43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justify" vertical="center"/>
    </xf>
    <xf numFmtId="0" fontId="7" fillId="42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0" fontId="9" fillId="0" borderId="21" xfId="0" applyFont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1" fontId="7" fillId="33" borderId="48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  <xf numFmtId="0" fontId="9" fillId="40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34" borderId="29" xfId="0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" fontId="14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1" fontId="15" fillId="0" borderId="0" xfId="0" applyNumberFormat="1" applyFont="1" applyAlignment="1">
      <alignment horizontal="center" vertical="center"/>
    </xf>
    <xf numFmtId="1" fontId="7" fillId="38" borderId="5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left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1" fontId="9" fillId="0" borderId="0" xfId="0" applyNumberFormat="1" applyFont="1" applyFill="1" applyAlignment="1">
      <alignment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left" vertical="center" wrapText="1"/>
    </xf>
    <xf numFmtId="49" fontId="7" fillId="33" borderId="55" xfId="0" applyNumberFormat="1" applyFont="1" applyFill="1" applyBorder="1" applyAlignment="1">
      <alignment horizontal="center" vertical="center"/>
    </xf>
    <xf numFmtId="1" fontId="7" fillId="33" borderId="56" xfId="0" applyNumberFormat="1" applyFont="1" applyFill="1" applyBorder="1" applyAlignment="1">
      <alignment horizontal="center" vertical="center"/>
    </xf>
    <xf numFmtId="1" fontId="7" fillId="33" borderId="55" xfId="0" applyNumberFormat="1" applyFont="1" applyFill="1" applyBorder="1" applyAlignment="1">
      <alignment horizontal="center" vertical="center"/>
    </xf>
    <xf numFmtId="1" fontId="7" fillId="33" borderId="53" xfId="0" applyNumberFormat="1" applyFont="1" applyFill="1" applyBorder="1" applyAlignment="1">
      <alignment horizontal="center" vertical="center"/>
    </xf>
    <xf numFmtId="1" fontId="7" fillId="33" borderId="54" xfId="0" applyNumberFormat="1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7" fillId="42" borderId="28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1" fontId="7" fillId="38" borderId="4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left" vertical="center"/>
    </xf>
    <xf numFmtId="1" fontId="9" fillId="0" borderId="59" xfId="0" applyNumberFormat="1" applyFont="1" applyBorder="1" applyAlignment="1">
      <alignment horizontal="left" vertical="center"/>
    </xf>
    <xf numFmtId="1" fontId="9" fillId="0" borderId="37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9" fillId="0" borderId="6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1" fontId="7" fillId="0" borderId="70" xfId="0" applyNumberFormat="1" applyFont="1" applyFill="1" applyBorder="1" applyAlignment="1">
      <alignment horizontal="center" vertical="center" textRotation="90"/>
    </xf>
    <xf numFmtId="1" fontId="7" fillId="0" borderId="71" xfId="0" applyNumberFormat="1" applyFont="1" applyFill="1" applyBorder="1" applyAlignment="1">
      <alignment horizontal="center" vertical="center" textRotation="90"/>
    </xf>
    <xf numFmtId="1" fontId="7" fillId="0" borderId="72" xfId="0" applyNumberFormat="1" applyFont="1" applyFill="1" applyBorder="1" applyAlignment="1">
      <alignment horizontal="center" vertical="center" textRotation="90"/>
    </xf>
    <xf numFmtId="0" fontId="9" fillId="0" borderId="7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U113"/>
  <sheetViews>
    <sheetView tabSelected="1" zoomScale="93" zoomScaleNormal="93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N37" sqref="N37"/>
    </sheetView>
  </sheetViews>
  <sheetFormatPr defaultColWidth="9.00390625" defaultRowHeight="12.75"/>
  <cols>
    <col min="1" max="1" width="13.00390625" style="1" customWidth="1"/>
    <col min="2" max="2" width="39.25390625" style="2" customWidth="1"/>
    <col min="3" max="3" width="17.25390625" style="2" customWidth="1"/>
    <col min="4" max="4" width="14.125" style="2" bestFit="1" customWidth="1"/>
    <col min="5" max="5" width="6.375" style="2" customWidth="1"/>
    <col min="6" max="7" width="10.00390625" style="2" customWidth="1"/>
    <col min="8" max="8" width="9.625" style="2" customWidth="1"/>
    <col min="9" max="9" width="12.125" style="2" customWidth="1"/>
    <col min="10" max="13" width="9.25390625" style="2" customWidth="1"/>
    <col min="14" max="14" width="8.75390625" style="2" customWidth="1"/>
    <col min="15" max="15" width="8.625" style="2" customWidth="1"/>
    <col min="16" max="16" width="8.875" style="2" customWidth="1"/>
    <col min="17" max="17" width="9.125" style="2" customWidth="1"/>
    <col min="18" max="19" width="9.625" style="2" customWidth="1"/>
    <col min="20" max="21" width="6.75390625" style="2" customWidth="1"/>
    <col min="22" max="16384" width="9.125" style="2" customWidth="1"/>
  </cols>
  <sheetData>
    <row r="1" spans="1:21" ht="36" customHeight="1" thickBot="1">
      <c r="A1" s="265"/>
      <c r="B1" s="273" t="s">
        <v>20</v>
      </c>
      <c r="C1" s="279" t="s">
        <v>21</v>
      </c>
      <c r="D1" s="304" t="s">
        <v>153</v>
      </c>
      <c r="E1" s="304"/>
      <c r="F1" s="304"/>
      <c r="G1" s="304"/>
      <c r="H1" s="304"/>
      <c r="I1" s="304"/>
      <c r="J1" s="304"/>
      <c r="K1" s="304"/>
      <c r="L1" s="301" t="s">
        <v>142</v>
      </c>
      <c r="M1" s="302"/>
      <c r="N1" s="302"/>
      <c r="O1" s="302"/>
      <c r="P1" s="302"/>
      <c r="Q1" s="302"/>
      <c r="R1" s="302"/>
      <c r="S1" s="303"/>
      <c r="T1" s="72"/>
      <c r="U1" s="72"/>
    </row>
    <row r="2" spans="1:21" ht="27" customHeight="1">
      <c r="A2" s="266"/>
      <c r="B2" s="274"/>
      <c r="C2" s="280"/>
      <c r="D2" s="268" t="s">
        <v>154</v>
      </c>
      <c r="E2" s="260" t="s">
        <v>155</v>
      </c>
      <c r="F2" s="260"/>
      <c r="G2" s="260"/>
      <c r="H2" s="260"/>
      <c r="I2" s="260"/>
      <c r="J2" s="260"/>
      <c r="K2" s="136"/>
      <c r="L2" s="314" t="s">
        <v>139</v>
      </c>
      <c r="M2" s="260"/>
      <c r="N2" s="260" t="s">
        <v>6</v>
      </c>
      <c r="O2" s="260"/>
      <c r="P2" s="260" t="s">
        <v>7</v>
      </c>
      <c r="Q2" s="260"/>
      <c r="R2" s="260" t="s">
        <v>161</v>
      </c>
      <c r="S2" s="261"/>
      <c r="T2" s="15"/>
      <c r="U2" s="15"/>
    </row>
    <row r="3" spans="1:21" ht="27" customHeight="1">
      <c r="A3" s="266"/>
      <c r="B3" s="274"/>
      <c r="C3" s="280"/>
      <c r="D3" s="269"/>
      <c r="E3" s="283" t="s">
        <v>149</v>
      </c>
      <c r="F3" s="283" t="s">
        <v>140</v>
      </c>
      <c r="G3" s="283" t="s">
        <v>143</v>
      </c>
      <c r="H3" s="257" t="s">
        <v>5</v>
      </c>
      <c r="I3" s="257"/>
      <c r="J3" s="257"/>
      <c r="K3" s="258" t="s">
        <v>152</v>
      </c>
      <c r="L3" s="275" t="s">
        <v>101</v>
      </c>
      <c r="M3" s="271" t="s">
        <v>178</v>
      </c>
      <c r="N3" s="271" t="s">
        <v>74</v>
      </c>
      <c r="O3" s="271" t="s">
        <v>156</v>
      </c>
      <c r="P3" s="271" t="s">
        <v>157</v>
      </c>
      <c r="Q3" s="271" t="s">
        <v>158</v>
      </c>
      <c r="R3" s="271" t="s">
        <v>159</v>
      </c>
      <c r="S3" s="312" t="s">
        <v>160</v>
      </c>
      <c r="T3" s="15"/>
      <c r="U3" s="15"/>
    </row>
    <row r="4" spans="1:23" ht="75" customHeight="1" thickBot="1">
      <c r="A4" s="267"/>
      <c r="B4" s="274"/>
      <c r="C4" s="280"/>
      <c r="D4" s="270"/>
      <c r="E4" s="284"/>
      <c r="F4" s="284"/>
      <c r="G4" s="284"/>
      <c r="H4" s="141" t="s">
        <v>141</v>
      </c>
      <c r="I4" s="141" t="s">
        <v>150</v>
      </c>
      <c r="J4" s="141" t="s">
        <v>151</v>
      </c>
      <c r="K4" s="259"/>
      <c r="L4" s="276"/>
      <c r="M4" s="272"/>
      <c r="N4" s="272"/>
      <c r="O4" s="272"/>
      <c r="P4" s="272"/>
      <c r="Q4" s="272"/>
      <c r="R4" s="272"/>
      <c r="S4" s="313"/>
      <c r="T4" s="72"/>
      <c r="U4" s="72"/>
      <c r="V4" s="228">
        <f>5940</f>
        <v>5940</v>
      </c>
      <c r="W4" s="228">
        <v>4464</v>
      </c>
    </row>
    <row r="5" spans="1:21" ht="15.75" customHeight="1" thickBot="1">
      <c r="A5" s="105">
        <v>1</v>
      </c>
      <c r="B5" s="106">
        <v>2</v>
      </c>
      <c r="C5" s="107">
        <v>3</v>
      </c>
      <c r="D5" s="170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33">
        <v>11</v>
      </c>
      <c r="L5" s="105">
        <v>12</v>
      </c>
      <c r="M5" s="106">
        <v>13</v>
      </c>
      <c r="N5" s="106">
        <v>14</v>
      </c>
      <c r="O5" s="106">
        <v>15</v>
      </c>
      <c r="P5" s="106">
        <v>16</v>
      </c>
      <c r="Q5" s="107">
        <v>17</v>
      </c>
      <c r="R5" s="106">
        <v>18</v>
      </c>
      <c r="S5" s="107">
        <v>19</v>
      </c>
      <c r="T5" s="15"/>
      <c r="U5" s="15"/>
    </row>
    <row r="6" spans="1:21" ht="15.75" customHeight="1">
      <c r="A6" s="66"/>
      <c r="B6" s="67"/>
      <c r="C6" s="139"/>
      <c r="D6" s="171"/>
      <c r="E6" s="67"/>
      <c r="F6" s="67"/>
      <c r="G6" s="102">
        <f>SUM(N6:R6)</f>
        <v>89</v>
      </c>
      <c r="I6" s="67"/>
      <c r="J6" s="68"/>
      <c r="K6" s="15"/>
      <c r="L6" s="148">
        <v>17</v>
      </c>
      <c r="M6" s="149">
        <v>22</v>
      </c>
      <c r="N6" s="103">
        <v>17</v>
      </c>
      <c r="O6" s="103">
        <v>18</v>
      </c>
      <c r="P6" s="103">
        <v>17</v>
      </c>
      <c r="Q6" s="103">
        <v>17</v>
      </c>
      <c r="R6" s="103">
        <v>20</v>
      </c>
      <c r="S6" s="104">
        <v>15</v>
      </c>
      <c r="T6" s="15"/>
      <c r="U6" s="15"/>
    </row>
    <row r="7" spans="1:22" ht="24.75" customHeight="1" thickBot="1">
      <c r="A7" s="66"/>
      <c r="B7" s="67"/>
      <c r="C7" s="139"/>
      <c r="D7" s="171"/>
      <c r="E7" s="67"/>
      <c r="F7" s="67"/>
      <c r="G7" s="77">
        <f>89*36</f>
        <v>3204</v>
      </c>
      <c r="I7" s="67"/>
      <c r="J7" s="68"/>
      <c r="K7" s="68"/>
      <c r="L7" s="151">
        <f>(L8+L34)/17</f>
        <v>36</v>
      </c>
      <c r="M7" s="152">
        <f>(M8+M34)/22</f>
        <v>36</v>
      </c>
      <c r="N7" s="108">
        <f>(N8+N23+N29+N34)/N6</f>
        <v>36</v>
      </c>
      <c r="O7" s="108">
        <f>SUM(O23,O29,O33)/O6</f>
        <v>36</v>
      </c>
      <c r="P7" s="108">
        <f>SUM(P23,P29,P33)/P6</f>
        <v>36</v>
      </c>
      <c r="Q7" s="108">
        <f>SUM(Q23,Q29,Q33)/Q6</f>
        <v>36</v>
      </c>
      <c r="R7" s="108">
        <f>SUM(R23,R29,R33)/R6</f>
        <v>36</v>
      </c>
      <c r="S7" s="22"/>
      <c r="T7" s="15"/>
      <c r="U7" s="15"/>
      <c r="V7" s="231">
        <f>SUM(V23:V89)</f>
        <v>4464</v>
      </c>
    </row>
    <row r="8" spans="1:23" s="3" customFormat="1" ht="32.25" thickBot="1">
      <c r="A8" s="167" t="s">
        <v>162</v>
      </c>
      <c r="B8" s="168" t="s">
        <v>163</v>
      </c>
      <c r="C8" s="181" t="s">
        <v>213</v>
      </c>
      <c r="D8" s="165">
        <f>SUM(D9:D22)</f>
        <v>1476</v>
      </c>
      <c r="E8" s="169">
        <f aca="true" t="shared" si="0" ref="E8:K8">SUM(E9:E21)</f>
        <v>6</v>
      </c>
      <c r="F8" s="169">
        <f>SUM(F9:F22)</f>
        <v>66</v>
      </c>
      <c r="G8" s="169">
        <f t="shared" si="0"/>
        <v>0</v>
      </c>
      <c r="H8" s="169">
        <f>SUM(H9:H22)</f>
        <v>1027</v>
      </c>
      <c r="I8" s="169">
        <f>SUM(I9:I22)</f>
        <v>377</v>
      </c>
      <c r="J8" s="169">
        <f t="shared" si="0"/>
        <v>0</v>
      </c>
      <c r="K8" s="253">
        <f t="shared" si="0"/>
        <v>0</v>
      </c>
      <c r="L8" s="167">
        <f>SUM(L9:L22)</f>
        <v>578</v>
      </c>
      <c r="M8" s="169">
        <f aca="true" t="shared" si="1" ref="M8:S8">SUM(M9:M22)</f>
        <v>792</v>
      </c>
      <c r="N8" s="169">
        <f t="shared" si="1"/>
        <v>34</v>
      </c>
      <c r="O8" s="169">
        <f t="shared" si="1"/>
        <v>0</v>
      </c>
      <c r="P8" s="169">
        <f t="shared" si="1"/>
        <v>0</v>
      </c>
      <c r="Q8" s="169">
        <f t="shared" si="1"/>
        <v>0</v>
      </c>
      <c r="R8" s="169">
        <f t="shared" si="1"/>
        <v>0</v>
      </c>
      <c r="S8" s="181">
        <f t="shared" si="1"/>
        <v>0</v>
      </c>
      <c r="T8" s="16"/>
      <c r="U8" s="16"/>
      <c r="V8" s="230">
        <f>SUM(L9:N21)</f>
        <v>1370</v>
      </c>
      <c r="W8" s="228">
        <f>V8/36</f>
        <v>38.05555555555556</v>
      </c>
    </row>
    <row r="9" spans="1:21" s="3" customFormat="1" ht="24.75" customHeight="1">
      <c r="A9" s="153" t="s">
        <v>164</v>
      </c>
      <c r="B9" s="166" t="s">
        <v>188</v>
      </c>
      <c r="C9" s="156" t="s">
        <v>179</v>
      </c>
      <c r="D9" s="172">
        <f>SUM(E9:K9)</f>
        <v>88</v>
      </c>
      <c r="E9" s="46">
        <v>2</v>
      </c>
      <c r="F9" s="46">
        <v>8</v>
      </c>
      <c r="G9" s="227">
        <v>0</v>
      </c>
      <c r="H9" s="155">
        <v>78</v>
      </c>
      <c r="I9" s="155">
        <v>0</v>
      </c>
      <c r="J9" s="155">
        <v>0</v>
      </c>
      <c r="K9" s="191">
        <v>0</v>
      </c>
      <c r="L9" s="193">
        <v>34</v>
      </c>
      <c r="M9" s="155">
        <v>44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6">
        <v>0</v>
      </c>
      <c r="T9" s="16"/>
      <c r="U9" s="16"/>
    </row>
    <row r="10" spans="1:21" s="3" customFormat="1" ht="24.75" customHeight="1">
      <c r="A10" s="154" t="s">
        <v>165</v>
      </c>
      <c r="B10" s="166" t="s">
        <v>189</v>
      </c>
      <c r="C10" s="156" t="s">
        <v>180</v>
      </c>
      <c r="D10" s="172">
        <f>SUM(E10:K10)</f>
        <v>121</v>
      </c>
      <c r="E10" s="46">
        <v>0</v>
      </c>
      <c r="F10" s="46">
        <v>4</v>
      </c>
      <c r="G10" s="227">
        <v>0</v>
      </c>
      <c r="H10" s="155">
        <v>117</v>
      </c>
      <c r="I10" s="155">
        <v>0</v>
      </c>
      <c r="J10" s="155">
        <v>0</v>
      </c>
      <c r="K10" s="191">
        <v>0</v>
      </c>
      <c r="L10" s="193">
        <v>51</v>
      </c>
      <c r="M10" s="155">
        <v>66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6">
        <v>0</v>
      </c>
      <c r="T10" s="16"/>
      <c r="U10" s="16"/>
    </row>
    <row r="11" spans="1:21" s="3" customFormat="1" ht="24.75" customHeight="1">
      <c r="A11" s="154" t="s">
        <v>166</v>
      </c>
      <c r="B11" s="144" t="s">
        <v>181</v>
      </c>
      <c r="C11" s="158" t="s">
        <v>180</v>
      </c>
      <c r="D11" s="173">
        <f>SUM(E11:K11)</f>
        <v>121</v>
      </c>
      <c r="E11" s="47">
        <v>0</v>
      </c>
      <c r="F11" s="47">
        <v>4</v>
      </c>
      <c r="G11" s="227">
        <v>0</v>
      </c>
      <c r="H11" s="157">
        <v>0</v>
      </c>
      <c r="I11" s="157">
        <v>117</v>
      </c>
      <c r="J11" s="157">
        <v>0</v>
      </c>
      <c r="K11" s="192">
        <v>0</v>
      </c>
      <c r="L11" s="194">
        <v>51</v>
      </c>
      <c r="M11" s="157">
        <v>66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8">
        <v>0</v>
      </c>
      <c r="T11" s="16"/>
      <c r="U11" s="16"/>
    </row>
    <row r="12" spans="1:21" s="3" customFormat="1" ht="15.75">
      <c r="A12" s="154" t="s">
        <v>167</v>
      </c>
      <c r="B12" s="144" t="s">
        <v>190</v>
      </c>
      <c r="C12" s="158" t="s">
        <v>203</v>
      </c>
      <c r="D12" s="173">
        <f aca="true" t="shared" si="2" ref="D12:D22">SUM(E12:K12)</f>
        <v>308</v>
      </c>
      <c r="E12" s="47">
        <v>2</v>
      </c>
      <c r="F12" s="47">
        <v>16</v>
      </c>
      <c r="G12" s="227">
        <v>0</v>
      </c>
      <c r="H12" s="157">
        <v>290</v>
      </c>
      <c r="I12" s="157">
        <v>0</v>
      </c>
      <c r="J12" s="157">
        <v>0</v>
      </c>
      <c r="K12" s="192">
        <v>0</v>
      </c>
      <c r="L12" s="194">
        <v>126</v>
      </c>
      <c r="M12" s="157">
        <v>164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8">
        <v>0</v>
      </c>
      <c r="T12" s="16"/>
      <c r="U12" s="16"/>
    </row>
    <row r="13" spans="1:21" s="3" customFormat="1" ht="18" customHeight="1">
      <c r="A13" s="154" t="s">
        <v>168</v>
      </c>
      <c r="B13" s="144" t="s">
        <v>19</v>
      </c>
      <c r="C13" s="158" t="s">
        <v>180</v>
      </c>
      <c r="D13" s="173">
        <f t="shared" si="2"/>
        <v>121</v>
      </c>
      <c r="E13" s="47">
        <v>0</v>
      </c>
      <c r="F13" s="47">
        <v>4</v>
      </c>
      <c r="G13" s="227">
        <v>0</v>
      </c>
      <c r="H13" s="157">
        <v>117</v>
      </c>
      <c r="I13" s="157">
        <v>0</v>
      </c>
      <c r="J13" s="157">
        <v>0</v>
      </c>
      <c r="K13" s="192">
        <v>0</v>
      </c>
      <c r="L13" s="194">
        <v>51</v>
      </c>
      <c r="M13" s="157">
        <v>66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8">
        <v>0</v>
      </c>
      <c r="T13" s="16"/>
      <c r="U13" s="16"/>
    </row>
    <row r="14" spans="1:21" s="3" customFormat="1" ht="15.75" customHeight="1">
      <c r="A14" s="154" t="s">
        <v>172</v>
      </c>
      <c r="B14" s="144" t="s">
        <v>13</v>
      </c>
      <c r="C14" s="158" t="s">
        <v>144</v>
      </c>
      <c r="D14" s="173">
        <f t="shared" si="2"/>
        <v>121</v>
      </c>
      <c r="E14" s="47">
        <v>0</v>
      </c>
      <c r="F14" s="47">
        <v>4</v>
      </c>
      <c r="G14" s="227">
        <v>0</v>
      </c>
      <c r="H14" s="157">
        <v>0</v>
      </c>
      <c r="I14" s="157">
        <v>117</v>
      </c>
      <c r="J14" s="157">
        <v>0</v>
      </c>
      <c r="K14" s="192">
        <v>0</v>
      </c>
      <c r="L14" s="194">
        <v>51</v>
      </c>
      <c r="M14" s="157">
        <v>66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8">
        <v>0</v>
      </c>
      <c r="T14" s="16"/>
      <c r="U14" s="16"/>
    </row>
    <row r="15" spans="1:21" s="3" customFormat="1" ht="18" customHeight="1">
      <c r="A15" s="154" t="s">
        <v>173</v>
      </c>
      <c r="B15" s="144" t="s">
        <v>169</v>
      </c>
      <c r="C15" s="158" t="s">
        <v>59</v>
      </c>
      <c r="D15" s="173">
        <f t="shared" si="2"/>
        <v>72</v>
      </c>
      <c r="E15" s="47">
        <v>0</v>
      </c>
      <c r="F15" s="47">
        <v>2</v>
      </c>
      <c r="G15" s="227">
        <v>0</v>
      </c>
      <c r="H15" s="157">
        <v>70</v>
      </c>
      <c r="I15" s="157">
        <v>0</v>
      </c>
      <c r="J15" s="157">
        <v>0</v>
      </c>
      <c r="K15" s="192">
        <v>0</v>
      </c>
      <c r="L15" s="194">
        <v>0</v>
      </c>
      <c r="M15" s="157">
        <v>70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8">
        <v>0</v>
      </c>
      <c r="T15" s="16"/>
      <c r="U15" s="16"/>
    </row>
    <row r="16" spans="1:21" s="3" customFormat="1" ht="21" customHeight="1">
      <c r="A16" s="154" t="s">
        <v>174</v>
      </c>
      <c r="B16" s="144" t="s">
        <v>170</v>
      </c>
      <c r="C16" s="158" t="s">
        <v>185</v>
      </c>
      <c r="D16" s="173">
        <f t="shared" si="2"/>
        <v>107</v>
      </c>
      <c r="E16" s="47">
        <v>2</v>
      </c>
      <c r="F16" s="47">
        <v>10</v>
      </c>
      <c r="G16" s="227">
        <v>0</v>
      </c>
      <c r="H16" s="157">
        <v>0</v>
      </c>
      <c r="I16" s="157">
        <v>95</v>
      </c>
      <c r="J16" s="157">
        <v>0</v>
      </c>
      <c r="K16" s="192">
        <v>0</v>
      </c>
      <c r="L16" s="194">
        <v>51</v>
      </c>
      <c r="M16" s="157">
        <v>44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8">
        <v>0</v>
      </c>
      <c r="T16" s="16"/>
      <c r="U16" s="16"/>
    </row>
    <row r="17" spans="1:21" s="3" customFormat="1" ht="18.75" customHeight="1">
      <c r="A17" s="154" t="s">
        <v>175</v>
      </c>
      <c r="B17" s="144" t="s">
        <v>171</v>
      </c>
      <c r="C17" s="158" t="s">
        <v>180</v>
      </c>
      <c r="D17" s="173">
        <f t="shared" si="2"/>
        <v>173</v>
      </c>
      <c r="E17" s="47">
        <v>0</v>
      </c>
      <c r="F17" s="47">
        <v>4</v>
      </c>
      <c r="G17" s="227">
        <v>0</v>
      </c>
      <c r="H17" s="157">
        <v>143</v>
      </c>
      <c r="I17" s="157">
        <v>26</v>
      </c>
      <c r="J17" s="157">
        <v>0</v>
      </c>
      <c r="K17" s="192">
        <v>0</v>
      </c>
      <c r="L17" s="194">
        <v>85</v>
      </c>
      <c r="M17" s="157">
        <v>84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8">
        <v>0</v>
      </c>
      <c r="T17" s="16"/>
      <c r="U17" s="16"/>
    </row>
    <row r="18" spans="1:21" s="3" customFormat="1" ht="19.5" customHeight="1">
      <c r="A18" s="154" t="s">
        <v>176</v>
      </c>
      <c r="B18" s="144" t="s">
        <v>198</v>
      </c>
      <c r="C18" s="158" t="s">
        <v>59</v>
      </c>
      <c r="D18" s="173">
        <f t="shared" si="2"/>
        <v>46</v>
      </c>
      <c r="E18" s="47">
        <v>0</v>
      </c>
      <c r="F18" s="47">
        <v>2</v>
      </c>
      <c r="G18" s="227">
        <v>0</v>
      </c>
      <c r="H18" s="157">
        <v>44</v>
      </c>
      <c r="I18" s="157">
        <v>0</v>
      </c>
      <c r="J18" s="157">
        <v>0</v>
      </c>
      <c r="K18" s="192">
        <v>0</v>
      </c>
      <c r="L18" s="194">
        <v>44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8">
        <v>0</v>
      </c>
      <c r="T18" s="16"/>
      <c r="U18" s="16"/>
    </row>
    <row r="19" spans="1:21" s="3" customFormat="1" ht="15.75">
      <c r="A19" s="224" t="s">
        <v>199</v>
      </c>
      <c r="B19" s="144" t="s">
        <v>197</v>
      </c>
      <c r="C19" s="158" t="s">
        <v>180</v>
      </c>
      <c r="D19" s="173">
        <f t="shared" si="2"/>
        <v>78</v>
      </c>
      <c r="E19" s="47">
        <v>0</v>
      </c>
      <c r="F19" s="47">
        <v>2</v>
      </c>
      <c r="G19" s="227">
        <v>0</v>
      </c>
      <c r="H19" s="157">
        <v>76</v>
      </c>
      <c r="I19" s="157">
        <v>0</v>
      </c>
      <c r="J19" s="157">
        <v>0</v>
      </c>
      <c r="K19" s="192">
        <v>0</v>
      </c>
      <c r="L19" s="194">
        <v>34</v>
      </c>
      <c r="M19" s="157">
        <v>42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8">
        <v>0</v>
      </c>
      <c r="T19" s="16"/>
      <c r="U19" s="16"/>
    </row>
    <row r="20" spans="1:21" s="3" customFormat="1" ht="15.75">
      <c r="A20" s="224" t="s">
        <v>177</v>
      </c>
      <c r="B20" s="225" t="s">
        <v>191</v>
      </c>
      <c r="C20" s="160" t="s">
        <v>59</v>
      </c>
      <c r="D20" s="173">
        <f t="shared" si="2"/>
        <v>38</v>
      </c>
      <c r="E20" s="196">
        <v>0</v>
      </c>
      <c r="F20" s="196">
        <v>2</v>
      </c>
      <c r="G20" s="227">
        <v>0</v>
      </c>
      <c r="H20" s="159">
        <v>36</v>
      </c>
      <c r="I20" s="159">
        <v>0</v>
      </c>
      <c r="J20" s="159">
        <v>0</v>
      </c>
      <c r="K20" s="226">
        <v>0</v>
      </c>
      <c r="L20" s="195">
        <v>0</v>
      </c>
      <c r="M20" s="159">
        <v>36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60">
        <v>0</v>
      </c>
      <c r="T20" s="16"/>
      <c r="U20" s="16"/>
    </row>
    <row r="21" spans="1:21" s="3" customFormat="1" ht="15.75">
      <c r="A21" s="224" t="s">
        <v>192</v>
      </c>
      <c r="B21" s="144" t="s">
        <v>202</v>
      </c>
      <c r="C21" s="158" t="s">
        <v>59</v>
      </c>
      <c r="D21" s="173">
        <f t="shared" si="2"/>
        <v>46</v>
      </c>
      <c r="E21" s="47">
        <v>0</v>
      </c>
      <c r="F21" s="47">
        <v>2</v>
      </c>
      <c r="G21" s="252">
        <v>0</v>
      </c>
      <c r="H21" s="157">
        <v>22</v>
      </c>
      <c r="I21" s="157">
        <v>22</v>
      </c>
      <c r="J21" s="157">
        <v>0</v>
      </c>
      <c r="K21" s="192">
        <v>0</v>
      </c>
      <c r="L21" s="194">
        <v>0</v>
      </c>
      <c r="M21" s="157">
        <v>44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8">
        <v>0</v>
      </c>
      <c r="T21" s="16"/>
      <c r="U21" s="16"/>
    </row>
    <row r="22" spans="1:21" s="3" customFormat="1" ht="15.75">
      <c r="A22" s="154" t="s">
        <v>193</v>
      </c>
      <c r="B22" s="166" t="s">
        <v>200</v>
      </c>
      <c r="C22" s="156" t="s">
        <v>59</v>
      </c>
      <c r="D22" s="172">
        <f t="shared" si="2"/>
        <v>36</v>
      </c>
      <c r="E22" s="172">
        <v>0</v>
      </c>
      <c r="F22" s="172">
        <v>2</v>
      </c>
      <c r="G22" s="252">
        <v>0</v>
      </c>
      <c r="H22" s="251">
        <v>34</v>
      </c>
      <c r="I22" s="251">
        <v>0</v>
      </c>
      <c r="J22" s="251">
        <v>0</v>
      </c>
      <c r="K22" s="191">
        <v>0</v>
      </c>
      <c r="L22" s="193">
        <v>0</v>
      </c>
      <c r="M22" s="155">
        <v>0</v>
      </c>
      <c r="N22" s="319">
        <v>34</v>
      </c>
      <c r="O22" s="155">
        <v>0</v>
      </c>
      <c r="P22" s="155">
        <v>0</v>
      </c>
      <c r="Q22" s="155">
        <v>0</v>
      </c>
      <c r="R22" s="155">
        <v>0</v>
      </c>
      <c r="S22" s="156">
        <v>0</v>
      </c>
      <c r="T22" s="16"/>
      <c r="U22" s="16"/>
    </row>
    <row r="23" spans="1:34" s="8" customFormat="1" ht="32.25" thickBot="1">
      <c r="A23" s="244" t="s">
        <v>8</v>
      </c>
      <c r="B23" s="245" t="s">
        <v>22</v>
      </c>
      <c r="C23" s="246" t="s">
        <v>78</v>
      </c>
      <c r="D23" s="247">
        <f>SUM(D24:D28)</f>
        <v>513</v>
      </c>
      <c r="E23" s="247">
        <f aca="true" t="shared" si="3" ref="E23:S23">SUM(E24:E28)</f>
        <v>0</v>
      </c>
      <c r="F23" s="247">
        <f t="shared" si="3"/>
        <v>0</v>
      </c>
      <c r="G23" s="247">
        <f t="shared" si="3"/>
        <v>9</v>
      </c>
      <c r="H23" s="247">
        <f t="shared" si="3"/>
        <v>128</v>
      </c>
      <c r="I23" s="247">
        <f t="shared" si="3"/>
        <v>376</v>
      </c>
      <c r="J23" s="247">
        <f t="shared" si="3"/>
        <v>0</v>
      </c>
      <c r="K23" s="248">
        <f t="shared" si="3"/>
        <v>0</v>
      </c>
      <c r="L23" s="249">
        <f t="shared" si="3"/>
        <v>0</v>
      </c>
      <c r="M23" s="250">
        <f t="shared" si="3"/>
        <v>0</v>
      </c>
      <c r="N23" s="250">
        <f t="shared" si="3"/>
        <v>102</v>
      </c>
      <c r="O23" s="250">
        <f t="shared" si="3"/>
        <v>144</v>
      </c>
      <c r="P23" s="250">
        <f t="shared" si="3"/>
        <v>68</v>
      </c>
      <c r="Q23" s="250">
        <f t="shared" si="3"/>
        <v>119</v>
      </c>
      <c r="R23" s="250">
        <f t="shared" si="3"/>
        <v>80</v>
      </c>
      <c r="S23" s="248">
        <f t="shared" si="3"/>
        <v>0</v>
      </c>
      <c r="T23" s="64">
        <v>468</v>
      </c>
      <c r="U23" s="64"/>
      <c r="V23" s="229">
        <f>SUM(N24:S28)</f>
        <v>513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s="3" customFormat="1" ht="17.25" customHeight="1">
      <c r="A24" s="24" t="s">
        <v>9</v>
      </c>
      <c r="B24" s="25" t="s">
        <v>14</v>
      </c>
      <c r="C24" s="182" t="s">
        <v>59</v>
      </c>
      <c r="D24" s="137">
        <f>SUM(E24:J24)</f>
        <v>51</v>
      </c>
      <c r="E24" s="26"/>
      <c r="F24" s="26">
        <v>0</v>
      </c>
      <c r="G24" s="23">
        <v>3</v>
      </c>
      <c r="H24" s="23">
        <v>48</v>
      </c>
      <c r="I24" s="23">
        <v>0</v>
      </c>
      <c r="J24" s="23">
        <v>0</v>
      </c>
      <c r="K24" s="54">
        <v>0</v>
      </c>
      <c r="L24" s="150">
        <v>0</v>
      </c>
      <c r="M24" s="23">
        <v>0</v>
      </c>
      <c r="N24" s="61">
        <v>0</v>
      </c>
      <c r="O24" s="61">
        <v>0</v>
      </c>
      <c r="P24" s="23">
        <v>0</v>
      </c>
      <c r="Q24" s="81">
        <v>51</v>
      </c>
      <c r="R24" s="23">
        <v>0</v>
      </c>
      <c r="S24" s="27">
        <v>0</v>
      </c>
      <c r="T24" s="52"/>
      <c r="U24" s="52">
        <v>3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3" customFormat="1" ht="15.75" customHeight="1">
      <c r="A25" s="18" t="s">
        <v>10</v>
      </c>
      <c r="B25" s="4" t="s">
        <v>19</v>
      </c>
      <c r="C25" s="6" t="s">
        <v>59</v>
      </c>
      <c r="D25" s="137">
        <f>SUM(E25:J25)</f>
        <v>34</v>
      </c>
      <c r="E25" s="5"/>
      <c r="F25" s="5">
        <v>0</v>
      </c>
      <c r="G25" s="48">
        <v>2</v>
      </c>
      <c r="H25" s="48">
        <v>32</v>
      </c>
      <c r="I25" s="48">
        <v>0</v>
      </c>
      <c r="J25" s="48">
        <v>0</v>
      </c>
      <c r="K25" s="55">
        <v>0</v>
      </c>
      <c r="L25" s="145">
        <v>0</v>
      </c>
      <c r="M25" s="48">
        <v>0</v>
      </c>
      <c r="N25" s="142">
        <v>34</v>
      </c>
      <c r="O25" s="62">
        <v>0</v>
      </c>
      <c r="P25" s="48">
        <v>0</v>
      </c>
      <c r="Q25" s="48">
        <v>0</v>
      </c>
      <c r="R25" s="48">
        <v>0</v>
      </c>
      <c r="S25" s="6">
        <v>0</v>
      </c>
      <c r="T25" s="52"/>
      <c r="U25" s="5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3" customFormat="1" ht="15.75" customHeight="1">
      <c r="A26" s="18" t="s">
        <v>11</v>
      </c>
      <c r="B26" s="4" t="s">
        <v>75</v>
      </c>
      <c r="C26" s="6" t="s">
        <v>59</v>
      </c>
      <c r="D26" s="137">
        <f>SUM(E26:J26)</f>
        <v>72</v>
      </c>
      <c r="E26" s="5"/>
      <c r="F26" s="5">
        <v>0</v>
      </c>
      <c r="G26" s="48">
        <v>4</v>
      </c>
      <c r="H26" s="48">
        <v>48</v>
      </c>
      <c r="I26" s="48">
        <v>20</v>
      </c>
      <c r="J26" s="48">
        <v>0</v>
      </c>
      <c r="K26" s="55">
        <v>0</v>
      </c>
      <c r="L26" s="145">
        <v>0</v>
      </c>
      <c r="M26" s="48">
        <v>0</v>
      </c>
      <c r="N26" s="62">
        <v>0</v>
      </c>
      <c r="O26" s="63">
        <v>72</v>
      </c>
      <c r="P26" s="48">
        <v>0</v>
      </c>
      <c r="Q26" s="48">
        <v>0</v>
      </c>
      <c r="R26" s="48">
        <v>0</v>
      </c>
      <c r="S26" s="6">
        <v>0</v>
      </c>
      <c r="T26" s="52"/>
      <c r="U26" s="52">
        <v>22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3" customFormat="1" ht="32.25" customHeight="1">
      <c r="A27" s="18" t="s">
        <v>12</v>
      </c>
      <c r="B27" s="65" t="s">
        <v>76</v>
      </c>
      <c r="C27" s="183" t="s">
        <v>71</v>
      </c>
      <c r="D27" s="137">
        <f>SUM(E27:J27)</f>
        <v>178</v>
      </c>
      <c r="E27" s="5"/>
      <c r="F27" s="5">
        <v>0</v>
      </c>
      <c r="G27" s="48">
        <v>0</v>
      </c>
      <c r="H27" s="48">
        <v>0</v>
      </c>
      <c r="I27" s="48">
        <v>178</v>
      </c>
      <c r="J27" s="48">
        <v>0</v>
      </c>
      <c r="K27" s="55">
        <v>0</v>
      </c>
      <c r="L27" s="145">
        <v>0</v>
      </c>
      <c r="M27" s="48">
        <v>0</v>
      </c>
      <c r="N27" s="142">
        <v>34</v>
      </c>
      <c r="O27" s="63">
        <v>36</v>
      </c>
      <c r="P27" s="79">
        <v>34</v>
      </c>
      <c r="Q27" s="82">
        <v>34</v>
      </c>
      <c r="R27" s="143">
        <v>40</v>
      </c>
      <c r="S27" s="6">
        <v>0</v>
      </c>
      <c r="T27" s="52"/>
      <c r="U27" s="52">
        <v>10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3" customFormat="1" ht="16.5" customHeight="1" thickBot="1">
      <c r="A28" s="19" t="s">
        <v>77</v>
      </c>
      <c r="B28" s="110" t="s">
        <v>13</v>
      </c>
      <c r="C28" s="184" t="s">
        <v>73</v>
      </c>
      <c r="D28" s="174">
        <f>SUM(E28:J28)</f>
        <v>178</v>
      </c>
      <c r="E28" s="21"/>
      <c r="F28" s="21">
        <v>0</v>
      </c>
      <c r="G28" s="20">
        <v>0</v>
      </c>
      <c r="H28" s="20">
        <v>0</v>
      </c>
      <c r="I28" s="20">
        <v>178</v>
      </c>
      <c r="J28" s="20">
        <v>0</v>
      </c>
      <c r="K28" s="86">
        <v>0</v>
      </c>
      <c r="L28" s="93">
        <v>0</v>
      </c>
      <c r="M28" s="20">
        <v>0</v>
      </c>
      <c r="N28" s="161">
        <v>34</v>
      </c>
      <c r="O28" s="71">
        <v>36</v>
      </c>
      <c r="P28" s="111">
        <v>34</v>
      </c>
      <c r="Q28" s="112">
        <v>34</v>
      </c>
      <c r="R28" s="162">
        <v>40</v>
      </c>
      <c r="S28" s="128">
        <v>0</v>
      </c>
      <c r="T28" s="52"/>
      <c r="U28" s="52">
        <v>10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32.25" thickBot="1">
      <c r="A29" s="28" t="s">
        <v>15</v>
      </c>
      <c r="B29" s="29" t="s">
        <v>23</v>
      </c>
      <c r="C29" s="181" t="s">
        <v>186</v>
      </c>
      <c r="D29" s="175">
        <f>SUM(D30:D32)</f>
        <v>316</v>
      </c>
      <c r="E29" s="175">
        <f aca="true" t="shared" si="4" ref="E29:J29">SUM(E30:E32)</f>
        <v>0</v>
      </c>
      <c r="F29" s="175">
        <f t="shared" si="4"/>
        <v>24</v>
      </c>
      <c r="G29" s="175">
        <f t="shared" si="4"/>
        <v>16</v>
      </c>
      <c r="H29" s="175">
        <f t="shared" si="4"/>
        <v>172</v>
      </c>
      <c r="I29" s="175">
        <f t="shared" si="4"/>
        <v>104</v>
      </c>
      <c r="J29" s="175">
        <f t="shared" si="4"/>
        <v>0</v>
      </c>
      <c r="K29" s="175">
        <f>SUM(K30:K32)</f>
        <v>0</v>
      </c>
      <c r="L29" s="134">
        <f aca="true" t="shared" si="5" ref="L29:S29">SUM(L30:L32)</f>
        <v>0</v>
      </c>
      <c r="M29" s="30">
        <f t="shared" si="5"/>
        <v>0</v>
      </c>
      <c r="N29" s="30">
        <f t="shared" si="5"/>
        <v>136</v>
      </c>
      <c r="O29" s="30">
        <f t="shared" si="5"/>
        <v>180</v>
      </c>
      <c r="P29" s="30">
        <f t="shared" si="5"/>
        <v>0</v>
      </c>
      <c r="Q29" s="30">
        <f t="shared" si="5"/>
        <v>0</v>
      </c>
      <c r="R29" s="30">
        <f t="shared" si="5"/>
        <v>0</v>
      </c>
      <c r="S29" s="109">
        <f t="shared" si="5"/>
        <v>0</v>
      </c>
      <c r="T29" s="64">
        <v>144</v>
      </c>
      <c r="U29" s="64"/>
      <c r="V29" s="229">
        <f>SUM(N30:S32)</f>
        <v>316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3" customFormat="1" ht="15.75">
      <c r="A30" s="24" t="s">
        <v>16</v>
      </c>
      <c r="B30" s="31" t="s">
        <v>24</v>
      </c>
      <c r="C30" s="156" t="s">
        <v>185</v>
      </c>
      <c r="D30" s="137">
        <f>SUM(F30:J30)</f>
        <v>122</v>
      </c>
      <c r="E30" s="26"/>
      <c r="F30" s="26">
        <v>8</v>
      </c>
      <c r="G30" s="23">
        <v>6</v>
      </c>
      <c r="H30" s="23">
        <v>74</v>
      </c>
      <c r="I30" s="23">
        <v>34</v>
      </c>
      <c r="J30" s="23">
        <v>0</v>
      </c>
      <c r="K30" s="101">
        <v>0</v>
      </c>
      <c r="L30" s="150">
        <v>0</v>
      </c>
      <c r="M30" s="23">
        <v>0</v>
      </c>
      <c r="N30" s="163">
        <v>68</v>
      </c>
      <c r="O30" s="70">
        <v>54</v>
      </c>
      <c r="P30" s="23">
        <v>0</v>
      </c>
      <c r="Q30" s="23">
        <v>0</v>
      </c>
      <c r="R30" s="23">
        <v>0</v>
      </c>
      <c r="S30" s="27">
        <v>0</v>
      </c>
      <c r="T30" s="52"/>
      <c r="U30" s="52">
        <v>50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3" customFormat="1" ht="31.5">
      <c r="A31" s="18" t="s">
        <v>17</v>
      </c>
      <c r="B31" s="7" t="s">
        <v>100</v>
      </c>
      <c r="C31" s="158" t="s">
        <v>60</v>
      </c>
      <c r="D31" s="138">
        <f>SUM(F31:J31)</f>
        <v>68</v>
      </c>
      <c r="E31" s="5"/>
      <c r="F31" s="5">
        <v>8</v>
      </c>
      <c r="G31" s="48">
        <v>4</v>
      </c>
      <c r="H31" s="48">
        <v>36</v>
      </c>
      <c r="I31" s="48">
        <v>20</v>
      </c>
      <c r="J31" s="48">
        <v>0</v>
      </c>
      <c r="K31" s="101">
        <v>0</v>
      </c>
      <c r="L31" s="145">
        <v>0</v>
      </c>
      <c r="M31" s="48">
        <v>0</v>
      </c>
      <c r="N31" s="142">
        <v>68</v>
      </c>
      <c r="O31" s="62">
        <v>0</v>
      </c>
      <c r="P31" s="48">
        <v>0</v>
      </c>
      <c r="Q31" s="48">
        <v>0</v>
      </c>
      <c r="R31" s="48">
        <v>0</v>
      </c>
      <c r="S31" s="6">
        <v>0</v>
      </c>
      <c r="T31" s="52"/>
      <c r="U31" s="52">
        <v>32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8" s="3" customFormat="1" ht="32.25" thickBot="1">
      <c r="A32" s="19" t="s">
        <v>25</v>
      </c>
      <c r="B32" s="32" t="s">
        <v>0</v>
      </c>
      <c r="C32" s="128" t="s">
        <v>60</v>
      </c>
      <c r="D32" s="176">
        <f>SUM(F32:J32)</f>
        <v>126</v>
      </c>
      <c r="E32" s="21"/>
      <c r="F32" s="21">
        <v>8</v>
      </c>
      <c r="G32" s="20">
        <v>6</v>
      </c>
      <c r="H32" s="20">
        <v>62</v>
      </c>
      <c r="I32" s="20">
        <v>50</v>
      </c>
      <c r="J32" s="20">
        <v>0</v>
      </c>
      <c r="K32" s="53">
        <v>0</v>
      </c>
      <c r="L32" s="93">
        <v>0</v>
      </c>
      <c r="M32" s="20">
        <v>0</v>
      </c>
      <c r="N32" s="164">
        <v>0</v>
      </c>
      <c r="O32" s="71">
        <v>126</v>
      </c>
      <c r="P32" s="20">
        <v>0</v>
      </c>
      <c r="Q32" s="20">
        <v>0</v>
      </c>
      <c r="R32" s="20">
        <v>0</v>
      </c>
      <c r="S32" s="128">
        <v>0</v>
      </c>
      <c r="T32" s="52"/>
      <c r="U32" s="52">
        <v>90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4" s="3" customFormat="1" ht="16.5" customHeight="1" thickBot="1">
      <c r="A33" s="28" t="s">
        <v>26</v>
      </c>
      <c r="B33" s="114" t="s">
        <v>194</v>
      </c>
      <c r="C33" s="185" t="s">
        <v>212</v>
      </c>
      <c r="D33" s="177">
        <f aca="true" t="shared" si="6" ref="D33:S33">SUM(D34,D52)</f>
        <v>2375</v>
      </c>
      <c r="E33" s="177">
        <f t="shared" si="6"/>
        <v>0</v>
      </c>
      <c r="F33" s="177">
        <f t="shared" si="6"/>
        <v>96</v>
      </c>
      <c r="G33" s="177">
        <f t="shared" si="6"/>
        <v>119</v>
      </c>
      <c r="H33" s="177">
        <f t="shared" si="6"/>
        <v>1020</v>
      </c>
      <c r="I33" s="177">
        <f t="shared" si="6"/>
        <v>1080</v>
      </c>
      <c r="J33" s="177">
        <f t="shared" si="6"/>
        <v>60</v>
      </c>
      <c r="K33" s="177">
        <f t="shared" si="6"/>
        <v>0</v>
      </c>
      <c r="L33" s="87">
        <f t="shared" si="6"/>
        <v>34</v>
      </c>
      <c r="M33" s="33">
        <f t="shared" si="6"/>
        <v>0</v>
      </c>
      <c r="N33" s="33">
        <f t="shared" si="6"/>
        <v>340</v>
      </c>
      <c r="O33" s="33">
        <f t="shared" si="6"/>
        <v>324</v>
      </c>
      <c r="P33" s="33">
        <f t="shared" si="6"/>
        <v>544</v>
      </c>
      <c r="Q33" s="33">
        <f t="shared" si="6"/>
        <v>493</v>
      </c>
      <c r="R33" s="33">
        <f t="shared" si="6"/>
        <v>640</v>
      </c>
      <c r="S33" s="34">
        <f t="shared" si="6"/>
        <v>0</v>
      </c>
      <c r="T33" s="52"/>
      <c r="U33" s="52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8" s="10" customFormat="1" ht="33.75" customHeight="1" thickBot="1">
      <c r="A34" s="44" t="s">
        <v>27</v>
      </c>
      <c r="B34" s="115" t="s">
        <v>28</v>
      </c>
      <c r="C34" s="198" t="s">
        <v>209</v>
      </c>
      <c r="D34" s="203">
        <f aca="true" t="shared" si="7" ref="D34:S34">SUM(D35:D51)</f>
        <v>1403</v>
      </c>
      <c r="E34" s="203">
        <f t="shared" si="7"/>
        <v>0</v>
      </c>
      <c r="F34" s="203">
        <f t="shared" si="7"/>
        <v>40</v>
      </c>
      <c r="G34" s="203">
        <f t="shared" si="7"/>
        <v>73</v>
      </c>
      <c r="H34" s="203">
        <f t="shared" si="7"/>
        <v>614</v>
      </c>
      <c r="I34" s="203">
        <f t="shared" si="7"/>
        <v>646</v>
      </c>
      <c r="J34" s="203">
        <f t="shared" si="7"/>
        <v>30</v>
      </c>
      <c r="K34" s="203">
        <f t="shared" si="7"/>
        <v>0</v>
      </c>
      <c r="L34" s="204">
        <f t="shared" si="7"/>
        <v>34</v>
      </c>
      <c r="M34" s="45">
        <f t="shared" si="7"/>
        <v>0</v>
      </c>
      <c r="N34" s="45">
        <f t="shared" si="7"/>
        <v>340</v>
      </c>
      <c r="O34" s="45">
        <f t="shared" si="7"/>
        <v>324</v>
      </c>
      <c r="P34" s="45">
        <f t="shared" si="7"/>
        <v>442</v>
      </c>
      <c r="Q34" s="45">
        <f t="shared" si="7"/>
        <v>183</v>
      </c>
      <c r="R34" s="45">
        <f t="shared" si="7"/>
        <v>80</v>
      </c>
      <c r="S34" s="205">
        <f t="shared" si="7"/>
        <v>0</v>
      </c>
      <c r="T34" s="64"/>
      <c r="U34" s="64"/>
      <c r="V34" s="229">
        <f>SUM(N35:S51)+34</f>
        <v>1403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4" s="3" customFormat="1" ht="16.5" customHeight="1">
      <c r="A35" s="37" t="s">
        <v>29</v>
      </c>
      <c r="B35" s="116" t="s">
        <v>79</v>
      </c>
      <c r="C35" s="85" t="s">
        <v>60</v>
      </c>
      <c r="D35" s="5">
        <f>SUM(E35:K35)</f>
        <v>102</v>
      </c>
      <c r="E35" s="39"/>
      <c r="F35" s="39">
        <v>8</v>
      </c>
      <c r="G35" s="38">
        <v>6</v>
      </c>
      <c r="H35" s="38">
        <v>48</v>
      </c>
      <c r="I35" s="38">
        <v>40</v>
      </c>
      <c r="J35" s="38">
        <v>0</v>
      </c>
      <c r="K35" s="85">
        <v>0</v>
      </c>
      <c r="L35" s="92">
        <v>0</v>
      </c>
      <c r="M35" s="38">
        <v>0</v>
      </c>
      <c r="N35" s="206">
        <v>102</v>
      </c>
      <c r="O35" s="207">
        <v>0</v>
      </c>
      <c r="P35" s="38">
        <v>0</v>
      </c>
      <c r="Q35" s="38">
        <v>0</v>
      </c>
      <c r="R35" s="38">
        <v>0</v>
      </c>
      <c r="S35" s="197">
        <v>0</v>
      </c>
      <c r="T35" s="52"/>
      <c r="U35" s="52">
        <v>54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3" customFormat="1" ht="16.5" customHeight="1">
      <c r="A36" s="18" t="s">
        <v>30</v>
      </c>
      <c r="B36" s="65" t="s">
        <v>80</v>
      </c>
      <c r="C36" s="55" t="s">
        <v>60</v>
      </c>
      <c r="D36" s="5">
        <f>SUM(E36:K36)</f>
        <v>68</v>
      </c>
      <c r="E36" s="5"/>
      <c r="F36" s="5">
        <v>8</v>
      </c>
      <c r="G36" s="48">
        <v>4</v>
      </c>
      <c r="H36" s="48">
        <v>26</v>
      </c>
      <c r="I36" s="48">
        <v>30</v>
      </c>
      <c r="J36" s="48">
        <v>0</v>
      </c>
      <c r="K36" s="55">
        <v>0</v>
      </c>
      <c r="L36" s="145">
        <v>0</v>
      </c>
      <c r="M36" s="48">
        <v>0</v>
      </c>
      <c r="N36" s="142">
        <v>68</v>
      </c>
      <c r="O36" s="62">
        <v>0</v>
      </c>
      <c r="P36" s="48">
        <v>0</v>
      </c>
      <c r="Q36" s="48">
        <v>0</v>
      </c>
      <c r="R36" s="48">
        <v>0</v>
      </c>
      <c r="S36" s="6">
        <v>0</v>
      </c>
      <c r="T36" s="52"/>
      <c r="U36" s="52">
        <v>32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3" customFormat="1" ht="16.5" customHeight="1">
      <c r="A37" s="18" t="s">
        <v>31</v>
      </c>
      <c r="B37" s="65" t="s">
        <v>81</v>
      </c>
      <c r="C37" s="55" t="s">
        <v>206</v>
      </c>
      <c r="D37" s="5">
        <f aca="true" t="shared" si="8" ref="D37:D49">SUM(E37:K37)</f>
        <v>123</v>
      </c>
      <c r="E37" s="5"/>
      <c r="F37" s="5">
        <v>0</v>
      </c>
      <c r="G37" s="48">
        <v>3</v>
      </c>
      <c r="H37" s="48">
        <v>0</v>
      </c>
      <c r="I37" s="48">
        <v>120</v>
      </c>
      <c r="J37" s="48">
        <v>0</v>
      </c>
      <c r="K37" s="55">
        <v>0</v>
      </c>
      <c r="L37" s="145">
        <v>0</v>
      </c>
      <c r="M37" s="48">
        <v>0</v>
      </c>
      <c r="N37" s="142">
        <v>51</v>
      </c>
      <c r="O37" s="63">
        <v>72</v>
      </c>
      <c r="P37" s="48">
        <v>0</v>
      </c>
      <c r="Q37" s="48">
        <v>0</v>
      </c>
      <c r="R37" s="48">
        <v>0</v>
      </c>
      <c r="S37" s="6">
        <v>0</v>
      </c>
      <c r="T37" s="52"/>
      <c r="U37" s="52">
        <v>24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3" customFormat="1" ht="31.5" customHeight="1">
      <c r="A38" s="18" t="s">
        <v>32</v>
      </c>
      <c r="B38" s="14" t="s">
        <v>3</v>
      </c>
      <c r="C38" s="55" t="s">
        <v>144</v>
      </c>
      <c r="D38" s="5">
        <f t="shared" si="8"/>
        <v>157</v>
      </c>
      <c r="E38" s="5"/>
      <c r="F38" s="5">
        <v>0</v>
      </c>
      <c r="G38" s="48">
        <v>9</v>
      </c>
      <c r="H38" s="48">
        <v>68</v>
      </c>
      <c r="I38" s="48">
        <v>80</v>
      </c>
      <c r="J38" s="48">
        <v>0</v>
      </c>
      <c r="K38" s="55">
        <v>0</v>
      </c>
      <c r="L38" s="145">
        <v>0</v>
      </c>
      <c r="M38" s="48">
        <v>0</v>
      </c>
      <c r="N38" s="142">
        <v>85</v>
      </c>
      <c r="O38" s="63">
        <v>72</v>
      </c>
      <c r="P38" s="48">
        <v>0</v>
      </c>
      <c r="Q38" s="48">
        <v>0</v>
      </c>
      <c r="R38" s="48">
        <v>0</v>
      </c>
      <c r="S38" s="6">
        <v>0</v>
      </c>
      <c r="T38" s="52"/>
      <c r="U38" s="52">
        <v>5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3" customFormat="1" ht="31.5" customHeight="1">
      <c r="A39" s="18" t="s">
        <v>33</v>
      </c>
      <c r="B39" s="14" t="s">
        <v>2</v>
      </c>
      <c r="C39" s="55" t="s">
        <v>59</v>
      </c>
      <c r="D39" s="5">
        <f t="shared" si="8"/>
        <v>40</v>
      </c>
      <c r="E39" s="5"/>
      <c r="F39" s="5">
        <v>0</v>
      </c>
      <c r="G39" s="48">
        <v>2</v>
      </c>
      <c r="H39" s="48">
        <v>38</v>
      </c>
      <c r="I39" s="48">
        <v>0</v>
      </c>
      <c r="J39" s="48">
        <v>0</v>
      </c>
      <c r="K39" s="55">
        <v>0</v>
      </c>
      <c r="L39" s="145">
        <v>0</v>
      </c>
      <c r="M39" s="48">
        <v>0</v>
      </c>
      <c r="N39" s="62">
        <v>0</v>
      </c>
      <c r="O39" s="62">
        <v>0</v>
      </c>
      <c r="P39" s="48">
        <v>0</v>
      </c>
      <c r="Q39" s="48">
        <v>0</v>
      </c>
      <c r="R39" s="143">
        <v>40</v>
      </c>
      <c r="S39" s="6">
        <v>0</v>
      </c>
      <c r="T39" s="52"/>
      <c r="U39" s="52">
        <v>4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3" customFormat="1" ht="16.5" customHeight="1">
      <c r="A40" s="18" t="s">
        <v>34</v>
      </c>
      <c r="B40" s="65" t="s">
        <v>18</v>
      </c>
      <c r="C40" s="55" t="s">
        <v>59</v>
      </c>
      <c r="D40" s="5">
        <f t="shared" si="8"/>
        <v>68</v>
      </c>
      <c r="E40" s="5"/>
      <c r="F40" s="5">
        <v>0</v>
      </c>
      <c r="G40" s="48">
        <v>4</v>
      </c>
      <c r="H40" s="48">
        <v>24</v>
      </c>
      <c r="I40" s="48">
        <v>40</v>
      </c>
      <c r="J40" s="48">
        <v>0</v>
      </c>
      <c r="K40" s="55">
        <v>0</v>
      </c>
      <c r="L40" s="145">
        <v>0</v>
      </c>
      <c r="M40" s="48">
        <v>0</v>
      </c>
      <c r="N40" s="62">
        <v>0</v>
      </c>
      <c r="O40" s="62">
        <v>0</v>
      </c>
      <c r="P40" s="79">
        <v>68</v>
      </c>
      <c r="Q40" s="49">
        <v>0</v>
      </c>
      <c r="R40" s="48">
        <v>0</v>
      </c>
      <c r="S40" s="6">
        <v>0</v>
      </c>
      <c r="T40" s="52"/>
      <c r="U40" s="5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3" customFormat="1" ht="16.5" customHeight="1">
      <c r="A41" s="18" t="s">
        <v>35</v>
      </c>
      <c r="B41" s="65" t="s">
        <v>84</v>
      </c>
      <c r="C41" s="55" t="s">
        <v>59</v>
      </c>
      <c r="D41" s="5">
        <f t="shared" si="8"/>
        <v>85</v>
      </c>
      <c r="E41" s="5"/>
      <c r="F41" s="5">
        <v>0</v>
      </c>
      <c r="G41" s="48">
        <v>5</v>
      </c>
      <c r="H41" s="48">
        <v>60</v>
      </c>
      <c r="I41" s="48">
        <v>20</v>
      </c>
      <c r="J41" s="48">
        <v>0</v>
      </c>
      <c r="K41" s="55">
        <v>0</v>
      </c>
      <c r="L41" s="145">
        <v>0</v>
      </c>
      <c r="M41" s="48">
        <v>0</v>
      </c>
      <c r="N41" s="62">
        <v>0</v>
      </c>
      <c r="O41" s="62">
        <v>0</v>
      </c>
      <c r="P41" s="79">
        <v>85</v>
      </c>
      <c r="Q41" s="48">
        <v>0</v>
      </c>
      <c r="R41" s="48">
        <v>0</v>
      </c>
      <c r="S41" s="6">
        <v>0</v>
      </c>
      <c r="T41" s="52"/>
      <c r="U41" s="52">
        <v>49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21" s="11" customFormat="1" ht="16.5" customHeight="1">
      <c r="A42" s="40" t="s">
        <v>36</v>
      </c>
      <c r="B42" s="199" t="s">
        <v>58</v>
      </c>
      <c r="C42" s="57" t="s">
        <v>60</v>
      </c>
      <c r="D42" s="5">
        <f t="shared" si="8"/>
        <v>108</v>
      </c>
      <c r="E42" s="41"/>
      <c r="F42" s="41">
        <v>8</v>
      </c>
      <c r="G42" s="49">
        <v>6</v>
      </c>
      <c r="H42" s="49">
        <v>48</v>
      </c>
      <c r="I42" s="49">
        <v>46</v>
      </c>
      <c r="J42" s="49">
        <v>0</v>
      </c>
      <c r="K42" s="57">
        <v>0</v>
      </c>
      <c r="L42" s="90">
        <v>0</v>
      </c>
      <c r="M42" s="49">
        <v>0</v>
      </c>
      <c r="N42" s="49">
        <v>0</v>
      </c>
      <c r="O42" s="63">
        <v>108</v>
      </c>
      <c r="P42" s="49">
        <v>0</v>
      </c>
      <c r="Q42" s="49">
        <v>0</v>
      </c>
      <c r="R42" s="49">
        <v>0</v>
      </c>
      <c r="S42" s="42">
        <v>0</v>
      </c>
      <c r="T42" s="52"/>
      <c r="U42" s="52">
        <v>22</v>
      </c>
    </row>
    <row r="43" spans="1:34" s="3" customFormat="1" ht="31.5" customHeight="1">
      <c r="A43" s="18" t="s">
        <v>37</v>
      </c>
      <c r="B43" s="14" t="s">
        <v>85</v>
      </c>
      <c r="C43" s="55" t="s">
        <v>59</v>
      </c>
      <c r="D43" s="5">
        <f t="shared" si="8"/>
        <v>51</v>
      </c>
      <c r="E43" s="5"/>
      <c r="F43" s="5">
        <v>0</v>
      </c>
      <c r="G43" s="48">
        <v>3</v>
      </c>
      <c r="H43" s="48">
        <v>28</v>
      </c>
      <c r="I43" s="48">
        <v>20</v>
      </c>
      <c r="J43" s="48">
        <v>0</v>
      </c>
      <c r="K43" s="55">
        <v>0</v>
      </c>
      <c r="L43" s="145">
        <v>0</v>
      </c>
      <c r="M43" s="48">
        <v>0</v>
      </c>
      <c r="N43" s="62">
        <v>0</v>
      </c>
      <c r="O43" s="62">
        <v>0</v>
      </c>
      <c r="P43" s="49">
        <v>0</v>
      </c>
      <c r="Q43" s="82">
        <v>51</v>
      </c>
      <c r="R43" s="48">
        <v>0</v>
      </c>
      <c r="S43" s="6">
        <v>0</v>
      </c>
      <c r="T43" s="52"/>
      <c r="U43" s="52">
        <v>15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3" customFormat="1" ht="16.5" customHeight="1">
      <c r="A44" s="18" t="s">
        <v>38</v>
      </c>
      <c r="B44" s="65" t="s">
        <v>86</v>
      </c>
      <c r="C44" s="55" t="s">
        <v>60</v>
      </c>
      <c r="D44" s="5">
        <f t="shared" si="8"/>
        <v>102</v>
      </c>
      <c r="E44" s="5"/>
      <c r="F44" s="5">
        <v>8</v>
      </c>
      <c r="G44" s="48">
        <v>6</v>
      </c>
      <c r="H44" s="48">
        <v>38</v>
      </c>
      <c r="I44" s="48">
        <v>50</v>
      </c>
      <c r="J44" s="48">
        <v>0</v>
      </c>
      <c r="K44" s="55">
        <v>0</v>
      </c>
      <c r="L44" s="145">
        <v>0</v>
      </c>
      <c r="M44" s="48">
        <v>0</v>
      </c>
      <c r="N44" s="62">
        <v>0</v>
      </c>
      <c r="O44" s="62">
        <v>0</v>
      </c>
      <c r="P44" s="79">
        <v>102</v>
      </c>
      <c r="Q44" s="48">
        <v>0</v>
      </c>
      <c r="R44" s="48">
        <v>0</v>
      </c>
      <c r="S44" s="6">
        <v>0</v>
      </c>
      <c r="T44" s="52"/>
      <c r="U44" s="52">
        <v>54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3" customFormat="1" ht="16.5" customHeight="1">
      <c r="A45" s="18" t="s">
        <v>82</v>
      </c>
      <c r="B45" s="65" t="s">
        <v>1</v>
      </c>
      <c r="C45" s="55" t="s">
        <v>185</v>
      </c>
      <c r="D45" s="5">
        <f>SUM(E45:K45)</f>
        <v>132</v>
      </c>
      <c r="E45" s="5"/>
      <c r="F45" s="5">
        <v>8</v>
      </c>
      <c r="G45" s="48">
        <v>6</v>
      </c>
      <c r="H45" s="48">
        <v>48</v>
      </c>
      <c r="I45" s="48">
        <v>40</v>
      </c>
      <c r="J45" s="48">
        <v>30</v>
      </c>
      <c r="K45" s="55">
        <v>0</v>
      </c>
      <c r="L45" s="145">
        <v>0</v>
      </c>
      <c r="M45" s="48">
        <v>0</v>
      </c>
      <c r="N45" s="62">
        <v>0</v>
      </c>
      <c r="O45" s="62">
        <v>0</v>
      </c>
      <c r="P45" s="79">
        <v>85</v>
      </c>
      <c r="Q45" s="82">
        <v>47</v>
      </c>
      <c r="R45" s="48">
        <v>0</v>
      </c>
      <c r="S45" s="6">
        <v>0</v>
      </c>
      <c r="T45" s="52"/>
      <c r="U45" s="52">
        <v>54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3" customFormat="1" ht="31.5" customHeight="1">
      <c r="A46" s="18" t="s">
        <v>83</v>
      </c>
      <c r="B46" s="14" t="s">
        <v>87</v>
      </c>
      <c r="C46" s="55" t="s">
        <v>59</v>
      </c>
      <c r="D46" s="5">
        <f t="shared" si="8"/>
        <v>40</v>
      </c>
      <c r="E46" s="5"/>
      <c r="F46" s="5">
        <v>0</v>
      </c>
      <c r="G46" s="48">
        <v>2</v>
      </c>
      <c r="H46" s="48">
        <v>18</v>
      </c>
      <c r="I46" s="48">
        <v>20</v>
      </c>
      <c r="J46" s="48">
        <v>0</v>
      </c>
      <c r="K46" s="55">
        <v>0</v>
      </c>
      <c r="L46" s="145">
        <v>0</v>
      </c>
      <c r="M46" s="48">
        <v>0</v>
      </c>
      <c r="N46" s="62">
        <v>0</v>
      </c>
      <c r="O46" s="62">
        <v>0</v>
      </c>
      <c r="P46" s="48">
        <v>0</v>
      </c>
      <c r="Q46" s="48">
        <v>0</v>
      </c>
      <c r="R46" s="143">
        <v>40</v>
      </c>
      <c r="S46" s="6">
        <v>0</v>
      </c>
      <c r="T46" s="52"/>
      <c r="U46" s="52">
        <v>8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3" customFormat="1" ht="15.75">
      <c r="A47" s="202" t="s">
        <v>63</v>
      </c>
      <c r="B47" s="200" t="s">
        <v>62</v>
      </c>
      <c r="C47" s="55" t="s">
        <v>59</v>
      </c>
      <c r="D47" s="5">
        <f t="shared" si="8"/>
        <v>85</v>
      </c>
      <c r="E47" s="5"/>
      <c r="F47" s="5">
        <v>0</v>
      </c>
      <c r="G47" s="48">
        <v>5</v>
      </c>
      <c r="H47" s="48">
        <v>30</v>
      </c>
      <c r="I47" s="48">
        <v>50</v>
      </c>
      <c r="J47" s="48">
        <v>0</v>
      </c>
      <c r="K47" s="55">
        <v>0</v>
      </c>
      <c r="L47" s="145">
        <v>0</v>
      </c>
      <c r="M47" s="48">
        <v>0</v>
      </c>
      <c r="N47" s="62">
        <v>0</v>
      </c>
      <c r="O47" s="62">
        <v>0</v>
      </c>
      <c r="P47" s="48">
        <v>0</v>
      </c>
      <c r="Q47" s="82">
        <v>85</v>
      </c>
      <c r="R47" s="48">
        <v>0</v>
      </c>
      <c r="S47" s="6">
        <v>0</v>
      </c>
      <c r="T47" s="52"/>
      <c r="U47" s="52">
        <v>85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3" customFormat="1" ht="31.5" customHeight="1">
      <c r="A48" s="202" t="s">
        <v>64</v>
      </c>
      <c r="B48" s="201" t="s">
        <v>195</v>
      </c>
      <c r="C48" s="55" t="s">
        <v>59</v>
      </c>
      <c r="D48" s="5">
        <f t="shared" si="8"/>
        <v>102</v>
      </c>
      <c r="E48" s="5"/>
      <c r="F48" s="5">
        <v>0</v>
      </c>
      <c r="G48" s="48">
        <v>6</v>
      </c>
      <c r="H48" s="48">
        <v>46</v>
      </c>
      <c r="I48" s="48">
        <v>50</v>
      </c>
      <c r="J48" s="48">
        <v>0</v>
      </c>
      <c r="K48" s="55">
        <v>0</v>
      </c>
      <c r="L48" s="145">
        <v>0</v>
      </c>
      <c r="M48" s="48">
        <v>0</v>
      </c>
      <c r="N48" s="62">
        <v>0</v>
      </c>
      <c r="O48" s="62">
        <v>0</v>
      </c>
      <c r="P48" s="79">
        <v>102</v>
      </c>
      <c r="Q48" s="48">
        <v>0</v>
      </c>
      <c r="R48" s="48">
        <v>0</v>
      </c>
      <c r="S48" s="6">
        <v>0</v>
      </c>
      <c r="T48" s="52"/>
      <c r="U48" s="52">
        <v>40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3" customFormat="1" ht="31.5">
      <c r="A49" s="202" t="s">
        <v>65</v>
      </c>
      <c r="B49" s="201" t="s">
        <v>88</v>
      </c>
      <c r="C49" s="55" t="s">
        <v>59</v>
      </c>
      <c r="D49" s="5">
        <f t="shared" si="8"/>
        <v>72</v>
      </c>
      <c r="E49" s="5"/>
      <c r="F49" s="5">
        <v>0</v>
      </c>
      <c r="G49" s="48">
        <v>4</v>
      </c>
      <c r="H49" s="48">
        <v>38</v>
      </c>
      <c r="I49" s="48">
        <v>30</v>
      </c>
      <c r="J49" s="48">
        <v>0</v>
      </c>
      <c r="K49" s="55">
        <v>0</v>
      </c>
      <c r="L49" s="145">
        <v>0</v>
      </c>
      <c r="M49" s="48">
        <v>0</v>
      </c>
      <c r="N49" s="62">
        <v>0</v>
      </c>
      <c r="O49" s="63">
        <v>72</v>
      </c>
      <c r="P49" s="48">
        <v>0</v>
      </c>
      <c r="Q49" s="48">
        <v>0</v>
      </c>
      <c r="R49" s="48">
        <v>0</v>
      </c>
      <c r="S49" s="6">
        <v>0</v>
      </c>
      <c r="T49" s="52"/>
      <c r="U49" s="52">
        <v>80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3" customFormat="1" ht="15.75">
      <c r="A50" s="202" t="s">
        <v>66</v>
      </c>
      <c r="B50" s="200" t="s">
        <v>183</v>
      </c>
      <c r="C50" s="55" t="s">
        <v>59</v>
      </c>
      <c r="D50" s="5">
        <f>SUM(E50:K50)</f>
        <v>34</v>
      </c>
      <c r="E50" s="5"/>
      <c r="F50" s="5">
        <v>0</v>
      </c>
      <c r="G50" s="48">
        <v>2</v>
      </c>
      <c r="H50" s="48">
        <v>32</v>
      </c>
      <c r="I50" s="48">
        <v>0</v>
      </c>
      <c r="J50" s="48">
        <v>0</v>
      </c>
      <c r="K50" s="55">
        <v>0</v>
      </c>
      <c r="L50" s="145">
        <v>0</v>
      </c>
      <c r="M50" s="48">
        <v>0</v>
      </c>
      <c r="N50" s="142">
        <v>34</v>
      </c>
      <c r="O50" s="62">
        <v>0</v>
      </c>
      <c r="P50" s="48">
        <v>0</v>
      </c>
      <c r="Q50" s="48">
        <v>0</v>
      </c>
      <c r="R50" s="48">
        <v>0</v>
      </c>
      <c r="S50" s="6">
        <v>0</v>
      </c>
      <c r="T50" s="52"/>
      <c r="U50" s="52">
        <v>102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3" customFormat="1" ht="16.5" thickBot="1">
      <c r="A51" s="202" t="s">
        <v>67</v>
      </c>
      <c r="B51" s="242" t="s">
        <v>182</v>
      </c>
      <c r="C51" s="86" t="s">
        <v>59</v>
      </c>
      <c r="D51" s="21">
        <f>SUM(E51:K51)</f>
        <v>34</v>
      </c>
      <c r="E51" s="21"/>
      <c r="F51" s="21">
        <v>0</v>
      </c>
      <c r="G51" s="20">
        <v>0</v>
      </c>
      <c r="H51" s="20">
        <v>24</v>
      </c>
      <c r="I51" s="20">
        <v>10</v>
      </c>
      <c r="J51" s="20">
        <v>0</v>
      </c>
      <c r="K51" s="86">
        <v>0</v>
      </c>
      <c r="L51" s="93">
        <v>34</v>
      </c>
      <c r="M51" s="20">
        <v>0</v>
      </c>
      <c r="N51" s="256">
        <v>0</v>
      </c>
      <c r="O51" s="164">
        <v>0</v>
      </c>
      <c r="P51" s="20">
        <v>0</v>
      </c>
      <c r="Q51" s="20">
        <v>0</v>
      </c>
      <c r="R51" s="20">
        <v>0</v>
      </c>
      <c r="S51" s="128">
        <v>0</v>
      </c>
      <c r="T51" s="52"/>
      <c r="U51" s="52">
        <v>72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3" customFormat="1" ht="16.5" customHeight="1" thickBot="1">
      <c r="A52" s="28" t="s">
        <v>148</v>
      </c>
      <c r="B52" s="114" t="s">
        <v>196</v>
      </c>
      <c r="C52" s="185" t="s">
        <v>211</v>
      </c>
      <c r="D52" s="33">
        <f>SUM(D53,D57,D62,D67,D73,D79)</f>
        <v>972</v>
      </c>
      <c r="E52" s="33">
        <f aca="true" t="shared" si="9" ref="E52:S52">SUM(E53,E57,E62,E67,E73,E79)</f>
        <v>0</v>
      </c>
      <c r="F52" s="33">
        <f t="shared" si="9"/>
        <v>56</v>
      </c>
      <c r="G52" s="33">
        <f t="shared" si="9"/>
        <v>46</v>
      </c>
      <c r="H52" s="33">
        <f t="shared" si="9"/>
        <v>406</v>
      </c>
      <c r="I52" s="33">
        <f t="shared" si="9"/>
        <v>434</v>
      </c>
      <c r="J52" s="33">
        <f t="shared" si="9"/>
        <v>30</v>
      </c>
      <c r="K52" s="33">
        <f t="shared" si="9"/>
        <v>0</v>
      </c>
      <c r="L52" s="87">
        <f t="shared" si="9"/>
        <v>0</v>
      </c>
      <c r="M52" s="33">
        <f t="shared" si="9"/>
        <v>0</v>
      </c>
      <c r="N52" s="33">
        <f t="shared" si="9"/>
        <v>0</v>
      </c>
      <c r="O52" s="33">
        <f t="shared" si="9"/>
        <v>0</v>
      </c>
      <c r="P52" s="33">
        <f t="shared" si="9"/>
        <v>102</v>
      </c>
      <c r="Q52" s="33">
        <f>SUM(Q53,Q57,Q62,Q67,Q73,Q79)</f>
        <v>310</v>
      </c>
      <c r="R52" s="33">
        <f t="shared" si="9"/>
        <v>560</v>
      </c>
      <c r="S52" s="34">
        <f t="shared" si="9"/>
        <v>0</v>
      </c>
      <c r="T52" s="52"/>
      <c r="U52" s="5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3" customFormat="1" ht="50.25" customHeight="1" thickBot="1">
      <c r="A53" s="118" t="s">
        <v>39</v>
      </c>
      <c r="B53" s="119" t="s">
        <v>89</v>
      </c>
      <c r="C53" s="186" t="s">
        <v>145</v>
      </c>
      <c r="D53" s="178">
        <f>SUM(D54)</f>
        <v>68</v>
      </c>
      <c r="E53" s="178">
        <f aca="true" t="shared" si="10" ref="E53:S53">SUM(E54)</f>
        <v>0</v>
      </c>
      <c r="F53" s="178">
        <f t="shared" si="10"/>
        <v>0</v>
      </c>
      <c r="G53" s="178">
        <f t="shared" si="10"/>
        <v>4</v>
      </c>
      <c r="H53" s="178">
        <f t="shared" si="10"/>
        <v>44</v>
      </c>
      <c r="I53" s="178">
        <f t="shared" si="10"/>
        <v>20</v>
      </c>
      <c r="J53" s="178">
        <f t="shared" si="10"/>
        <v>0</v>
      </c>
      <c r="K53" s="178">
        <f t="shared" si="10"/>
        <v>0</v>
      </c>
      <c r="L53" s="135">
        <f t="shared" si="10"/>
        <v>0</v>
      </c>
      <c r="M53" s="120">
        <f t="shared" si="10"/>
        <v>0</v>
      </c>
      <c r="N53" s="120">
        <f t="shared" si="10"/>
        <v>0</v>
      </c>
      <c r="O53" s="120">
        <f t="shared" si="10"/>
        <v>0</v>
      </c>
      <c r="P53" s="120">
        <f t="shared" si="10"/>
        <v>0</v>
      </c>
      <c r="Q53" s="120">
        <f t="shared" si="10"/>
        <v>68</v>
      </c>
      <c r="R53" s="120">
        <f t="shared" si="10"/>
        <v>0</v>
      </c>
      <c r="S53" s="121">
        <f t="shared" si="10"/>
        <v>0</v>
      </c>
      <c r="T53" s="52"/>
      <c r="U53" s="52"/>
      <c r="V53" s="229">
        <f>SUM(L54:S56)</f>
        <v>140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3" customFormat="1" ht="31.5">
      <c r="A54" s="24" t="s">
        <v>40</v>
      </c>
      <c r="B54" s="69" t="s">
        <v>90</v>
      </c>
      <c r="C54" s="27" t="s">
        <v>59</v>
      </c>
      <c r="D54" s="137">
        <f>SUM(E54:K54)</f>
        <v>68</v>
      </c>
      <c r="E54" s="26"/>
      <c r="F54" s="26">
        <v>0</v>
      </c>
      <c r="G54" s="23">
        <v>4</v>
      </c>
      <c r="H54" s="84">
        <v>44</v>
      </c>
      <c r="I54" s="84">
        <v>20</v>
      </c>
      <c r="J54" s="26">
        <v>0</v>
      </c>
      <c r="K54" s="117">
        <v>0</v>
      </c>
      <c r="L54" s="89">
        <v>0</v>
      </c>
      <c r="M54" s="26">
        <v>0</v>
      </c>
      <c r="N54" s="26">
        <v>0</v>
      </c>
      <c r="O54" s="26">
        <v>0</v>
      </c>
      <c r="P54" s="26">
        <v>0</v>
      </c>
      <c r="Q54" s="81">
        <v>68</v>
      </c>
      <c r="R54" s="23">
        <v>0</v>
      </c>
      <c r="S54" s="27">
        <v>0</v>
      </c>
      <c r="T54" s="52"/>
      <c r="U54" s="52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3" customFormat="1" ht="15.75">
      <c r="A55" s="40" t="s">
        <v>42</v>
      </c>
      <c r="B55" s="51" t="s">
        <v>41</v>
      </c>
      <c r="C55" s="42">
        <v>0</v>
      </c>
      <c r="D55" s="137">
        <f>SUM(E55:K55)</f>
        <v>0</v>
      </c>
      <c r="E55" s="5"/>
      <c r="F55" s="41">
        <v>0</v>
      </c>
      <c r="G55" s="48">
        <v>0</v>
      </c>
      <c r="H55" s="49">
        <v>0</v>
      </c>
      <c r="I55" s="49">
        <v>0</v>
      </c>
      <c r="J55" s="5">
        <v>0</v>
      </c>
      <c r="K55" s="59">
        <v>0</v>
      </c>
      <c r="L55" s="91">
        <v>0</v>
      </c>
      <c r="M55" s="5">
        <v>0</v>
      </c>
      <c r="N55" s="5">
        <v>0</v>
      </c>
      <c r="O55" s="5">
        <v>0</v>
      </c>
      <c r="P55" s="5">
        <v>0</v>
      </c>
      <c r="Q55" s="49">
        <v>0</v>
      </c>
      <c r="R55" s="49">
        <v>0</v>
      </c>
      <c r="S55" s="6">
        <v>0</v>
      </c>
      <c r="T55" s="52"/>
      <c r="U55" s="52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3" customFormat="1" ht="16.5" thickBot="1">
      <c r="A56" s="122" t="s">
        <v>43</v>
      </c>
      <c r="B56" s="123" t="s">
        <v>106</v>
      </c>
      <c r="C56" s="132" t="s">
        <v>59</v>
      </c>
      <c r="D56" s="137">
        <f>SUM(E56:K56)</f>
        <v>72</v>
      </c>
      <c r="E56" s="21"/>
      <c r="F56" s="124">
        <v>0</v>
      </c>
      <c r="G56" s="20">
        <v>22</v>
      </c>
      <c r="H56" s="124">
        <v>0</v>
      </c>
      <c r="I56" s="124">
        <v>0</v>
      </c>
      <c r="J56" s="124">
        <v>0</v>
      </c>
      <c r="K56" s="127">
        <v>50</v>
      </c>
      <c r="L56" s="129">
        <v>0</v>
      </c>
      <c r="M56" s="124">
        <v>0</v>
      </c>
      <c r="N56" s="124">
        <v>0</v>
      </c>
      <c r="O56" s="124">
        <v>0</v>
      </c>
      <c r="P56" s="124">
        <v>0</v>
      </c>
      <c r="Q56" s="126">
        <v>72</v>
      </c>
      <c r="R56" s="124">
        <v>0</v>
      </c>
      <c r="S56" s="128">
        <v>0</v>
      </c>
      <c r="T56" s="52"/>
      <c r="U56" s="5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22" s="11" customFormat="1" ht="32.25" thickBot="1">
      <c r="A57" s="118" t="s">
        <v>102</v>
      </c>
      <c r="B57" s="119" t="s">
        <v>103</v>
      </c>
      <c r="C57" s="186" t="s">
        <v>146</v>
      </c>
      <c r="D57" s="178">
        <f>SUM(D58:D59)</f>
        <v>80</v>
      </c>
      <c r="E57" s="178">
        <f aca="true" t="shared" si="11" ref="E57:S57">SUM(E58:E59)</f>
        <v>0</v>
      </c>
      <c r="F57" s="178">
        <f t="shared" si="11"/>
        <v>0</v>
      </c>
      <c r="G57" s="178">
        <f t="shared" si="11"/>
        <v>4</v>
      </c>
      <c r="H57" s="178">
        <f t="shared" si="11"/>
        <v>36</v>
      </c>
      <c r="I57" s="178">
        <f t="shared" si="11"/>
        <v>40</v>
      </c>
      <c r="J57" s="178">
        <f t="shared" si="11"/>
        <v>0</v>
      </c>
      <c r="K57" s="178">
        <f t="shared" si="11"/>
        <v>0</v>
      </c>
      <c r="L57" s="135">
        <f t="shared" si="11"/>
        <v>0</v>
      </c>
      <c r="M57" s="120">
        <f t="shared" si="11"/>
        <v>0</v>
      </c>
      <c r="N57" s="120">
        <f t="shared" si="11"/>
        <v>0</v>
      </c>
      <c r="O57" s="120">
        <f t="shared" si="11"/>
        <v>0</v>
      </c>
      <c r="P57" s="120">
        <f t="shared" si="11"/>
        <v>0</v>
      </c>
      <c r="Q57" s="120">
        <f t="shared" si="11"/>
        <v>0</v>
      </c>
      <c r="R57" s="120">
        <f t="shared" si="11"/>
        <v>80</v>
      </c>
      <c r="S57" s="121">
        <f t="shared" si="11"/>
        <v>0</v>
      </c>
      <c r="T57" s="52"/>
      <c r="U57" s="52"/>
      <c r="V57" s="229">
        <f>SUM(L58:S61)</f>
        <v>152</v>
      </c>
    </row>
    <row r="58" spans="1:21" s="11" customFormat="1" ht="32.25" customHeight="1">
      <c r="A58" s="24" t="s">
        <v>107</v>
      </c>
      <c r="B58" s="69" t="s">
        <v>104</v>
      </c>
      <c r="C58" s="27" t="s">
        <v>59</v>
      </c>
      <c r="D58" s="137">
        <f>SUM(E58:K58)</f>
        <v>40</v>
      </c>
      <c r="E58" s="26"/>
      <c r="F58" s="26">
        <v>0</v>
      </c>
      <c r="G58" s="23">
        <v>2</v>
      </c>
      <c r="H58" s="84">
        <v>18</v>
      </c>
      <c r="I58" s="84">
        <v>20</v>
      </c>
      <c r="J58" s="84">
        <v>0</v>
      </c>
      <c r="K58" s="95">
        <v>0</v>
      </c>
      <c r="L58" s="88">
        <v>0</v>
      </c>
      <c r="M58" s="84">
        <v>0</v>
      </c>
      <c r="N58" s="26">
        <v>0</v>
      </c>
      <c r="O58" s="26">
        <v>0</v>
      </c>
      <c r="P58" s="23">
        <v>0</v>
      </c>
      <c r="Q58" s="23">
        <v>0</v>
      </c>
      <c r="R58" s="208">
        <v>40</v>
      </c>
      <c r="S58" s="27">
        <v>0</v>
      </c>
      <c r="T58" s="52"/>
      <c r="U58" s="52"/>
    </row>
    <row r="59" spans="1:42" s="3" customFormat="1" ht="15.75">
      <c r="A59" s="18" t="s">
        <v>108</v>
      </c>
      <c r="B59" s="14" t="s">
        <v>105</v>
      </c>
      <c r="C59" s="6" t="s">
        <v>59</v>
      </c>
      <c r="D59" s="137">
        <f>SUM(E59:K59)</f>
        <v>40</v>
      </c>
      <c r="E59" s="5"/>
      <c r="F59" s="5">
        <v>0</v>
      </c>
      <c r="G59" s="48">
        <v>2</v>
      </c>
      <c r="H59" s="49">
        <v>18</v>
      </c>
      <c r="I59" s="49">
        <v>20</v>
      </c>
      <c r="J59" s="49">
        <v>0</v>
      </c>
      <c r="K59" s="57">
        <v>0</v>
      </c>
      <c r="L59" s="90">
        <v>0</v>
      </c>
      <c r="M59" s="49">
        <v>0</v>
      </c>
      <c r="N59" s="5">
        <v>0</v>
      </c>
      <c r="O59" s="5">
        <v>0</v>
      </c>
      <c r="P59" s="48">
        <v>0</v>
      </c>
      <c r="Q59" s="48">
        <v>0</v>
      </c>
      <c r="R59" s="143">
        <v>40</v>
      </c>
      <c r="S59" s="6">
        <v>0</v>
      </c>
      <c r="T59" s="52"/>
      <c r="U59" s="52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s="3" customFormat="1" ht="15.75">
      <c r="A60" s="40" t="s">
        <v>109</v>
      </c>
      <c r="B60" s="51" t="s">
        <v>41</v>
      </c>
      <c r="C60" s="42">
        <v>0</v>
      </c>
      <c r="D60" s="137">
        <f>SUM(E60:K60)</f>
        <v>0</v>
      </c>
      <c r="E60" s="5"/>
      <c r="F60" s="41">
        <v>0</v>
      </c>
      <c r="G60" s="48">
        <v>0</v>
      </c>
      <c r="H60" s="49">
        <v>0</v>
      </c>
      <c r="I60" s="49">
        <v>0</v>
      </c>
      <c r="J60" s="49">
        <v>0</v>
      </c>
      <c r="K60" s="57">
        <v>0</v>
      </c>
      <c r="L60" s="90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2">
        <v>0</v>
      </c>
      <c r="T60" s="52"/>
      <c r="U60" s="52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21" s="11" customFormat="1" ht="16.5" thickBot="1">
      <c r="A61" s="122" t="s">
        <v>110</v>
      </c>
      <c r="B61" s="123" t="s">
        <v>106</v>
      </c>
      <c r="C61" s="132" t="s">
        <v>59</v>
      </c>
      <c r="D61" s="137">
        <f>SUM(E61:K61)</f>
        <v>72</v>
      </c>
      <c r="E61" s="21"/>
      <c r="F61" s="124">
        <v>0</v>
      </c>
      <c r="G61" s="20">
        <v>22</v>
      </c>
      <c r="H61" s="124">
        <v>0</v>
      </c>
      <c r="I61" s="124">
        <v>0</v>
      </c>
      <c r="J61" s="124">
        <v>0</v>
      </c>
      <c r="K61" s="127">
        <v>50</v>
      </c>
      <c r="L61" s="129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5">
        <v>72</v>
      </c>
      <c r="T61" s="52"/>
      <c r="U61" s="52"/>
    </row>
    <row r="62" spans="1:34" s="3" customFormat="1" ht="32.25" thickBot="1">
      <c r="A62" s="118" t="s">
        <v>111</v>
      </c>
      <c r="B62" s="119" t="s">
        <v>112</v>
      </c>
      <c r="C62" s="186" t="s">
        <v>147</v>
      </c>
      <c r="D62" s="178">
        <f>SUM(D63:D64)</f>
        <v>136</v>
      </c>
      <c r="E62" s="178">
        <f aca="true" t="shared" si="12" ref="E62:S62">SUM(E63:E64)</f>
        <v>0</v>
      </c>
      <c r="F62" s="178">
        <f t="shared" si="12"/>
        <v>8</v>
      </c>
      <c r="G62" s="178">
        <f t="shared" si="12"/>
        <v>8</v>
      </c>
      <c r="H62" s="178">
        <f t="shared" si="12"/>
        <v>70</v>
      </c>
      <c r="I62" s="178">
        <f t="shared" si="12"/>
        <v>50</v>
      </c>
      <c r="J62" s="178">
        <f t="shared" si="12"/>
        <v>0</v>
      </c>
      <c r="K62" s="178">
        <f t="shared" si="12"/>
        <v>0</v>
      </c>
      <c r="L62" s="135">
        <f t="shared" si="12"/>
        <v>0</v>
      </c>
      <c r="M62" s="120">
        <f t="shared" si="12"/>
        <v>0</v>
      </c>
      <c r="N62" s="120">
        <f t="shared" si="12"/>
        <v>0</v>
      </c>
      <c r="O62" s="120">
        <f t="shared" si="12"/>
        <v>0</v>
      </c>
      <c r="P62" s="120">
        <f t="shared" si="12"/>
        <v>102</v>
      </c>
      <c r="Q62" s="120">
        <f t="shared" si="12"/>
        <v>34</v>
      </c>
      <c r="R62" s="120">
        <f t="shared" si="12"/>
        <v>0</v>
      </c>
      <c r="S62" s="121">
        <f t="shared" si="12"/>
        <v>0</v>
      </c>
      <c r="T62" s="52"/>
      <c r="U62" s="52"/>
      <c r="V62" s="229">
        <f>SUM(L63:S66)</f>
        <v>424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3" customFormat="1" ht="31.5">
      <c r="A63" s="24" t="s">
        <v>113</v>
      </c>
      <c r="B63" s="69" t="s">
        <v>112</v>
      </c>
      <c r="C63" s="27" t="s">
        <v>60</v>
      </c>
      <c r="D63" s="137">
        <f>SUM(E63:K63)</f>
        <v>102</v>
      </c>
      <c r="E63" s="26"/>
      <c r="F63" s="26">
        <v>8</v>
      </c>
      <c r="G63" s="23">
        <v>6</v>
      </c>
      <c r="H63" s="84">
        <v>48</v>
      </c>
      <c r="I63" s="84">
        <v>40</v>
      </c>
      <c r="J63" s="84">
        <v>0</v>
      </c>
      <c r="K63" s="95">
        <v>0</v>
      </c>
      <c r="L63" s="88">
        <v>0</v>
      </c>
      <c r="M63" s="84">
        <v>0</v>
      </c>
      <c r="N63" s="26">
        <v>0</v>
      </c>
      <c r="O63" s="26">
        <v>0</v>
      </c>
      <c r="P63" s="78">
        <v>102</v>
      </c>
      <c r="Q63" s="23">
        <v>0</v>
      </c>
      <c r="R63" s="23">
        <v>0</v>
      </c>
      <c r="S63" s="27">
        <v>0</v>
      </c>
      <c r="T63" s="52"/>
      <c r="U63" s="5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3" customFormat="1" ht="31.5">
      <c r="A64" s="18" t="s">
        <v>114</v>
      </c>
      <c r="B64" s="14" t="s">
        <v>117</v>
      </c>
      <c r="C64" s="6" t="s">
        <v>59</v>
      </c>
      <c r="D64" s="138">
        <f>SUM(E64:K64)</f>
        <v>34</v>
      </c>
      <c r="E64" s="5"/>
      <c r="F64" s="5">
        <v>0</v>
      </c>
      <c r="G64" s="48">
        <v>2</v>
      </c>
      <c r="H64" s="49">
        <v>22</v>
      </c>
      <c r="I64" s="49">
        <v>10</v>
      </c>
      <c r="J64" s="49">
        <v>0</v>
      </c>
      <c r="K64" s="57">
        <v>0</v>
      </c>
      <c r="L64" s="90">
        <v>0</v>
      </c>
      <c r="M64" s="49">
        <v>0</v>
      </c>
      <c r="N64" s="5">
        <v>0</v>
      </c>
      <c r="O64" s="5">
        <v>0</v>
      </c>
      <c r="P64" s="48">
        <v>0</v>
      </c>
      <c r="Q64" s="83">
        <v>34</v>
      </c>
      <c r="R64" s="48">
        <v>0</v>
      </c>
      <c r="S64" s="6">
        <v>0</v>
      </c>
      <c r="T64" s="52"/>
      <c r="U64" s="5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21" s="11" customFormat="1" ht="15.75">
      <c r="A65" s="40" t="s">
        <v>115</v>
      </c>
      <c r="B65" s="51" t="s">
        <v>41</v>
      </c>
      <c r="C65" s="42" t="s">
        <v>59</v>
      </c>
      <c r="D65" s="138">
        <f>SUM(E65:K65)</f>
        <v>216</v>
      </c>
      <c r="E65" s="5"/>
      <c r="F65" s="41">
        <v>0</v>
      </c>
      <c r="G65" s="48">
        <v>66</v>
      </c>
      <c r="H65" s="49">
        <v>0</v>
      </c>
      <c r="I65" s="49">
        <v>0</v>
      </c>
      <c r="J65" s="49">
        <v>0</v>
      </c>
      <c r="K65" s="57">
        <v>150</v>
      </c>
      <c r="L65" s="90">
        <v>0</v>
      </c>
      <c r="M65" s="49">
        <v>0</v>
      </c>
      <c r="N65" s="49">
        <v>0</v>
      </c>
      <c r="O65" s="63">
        <v>216</v>
      </c>
      <c r="P65" s="49">
        <v>0</v>
      </c>
      <c r="Q65" s="49">
        <v>0</v>
      </c>
      <c r="R65" s="49">
        <v>0</v>
      </c>
      <c r="S65" s="42">
        <v>0</v>
      </c>
      <c r="T65" s="52"/>
      <c r="U65" s="52"/>
    </row>
    <row r="66" spans="1:21" s="11" customFormat="1" ht="16.5" customHeight="1" thickBot="1">
      <c r="A66" s="122" t="s">
        <v>116</v>
      </c>
      <c r="B66" s="123" t="s">
        <v>106</v>
      </c>
      <c r="C66" s="132" t="s">
        <v>59</v>
      </c>
      <c r="D66" s="176">
        <f>SUM(E66:K66)</f>
        <v>72</v>
      </c>
      <c r="E66" s="21"/>
      <c r="F66" s="124">
        <v>0</v>
      </c>
      <c r="G66" s="20">
        <v>22</v>
      </c>
      <c r="H66" s="124">
        <v>0</v>
      </c>
      <c r="I66" s="124">
        <v>0</v>
      </c>
      <c r="J66" s="124">
        <v>0</v>
      </c>
      <c r="K66" s="127">
        <v>50</v>
      </c>
      <c r="L66" s="129">
        <v>0</v>
      </c>
      <c r="M66" s="124">
        <v>0</v>
      </c>
      <c r="N66" s="124">
        <v>0</v>
      </c>
      <c r="O66" s="124">
        <v>0</v>
      </c>
      <c r="P66" s="124">
        <v>0</v>
      </c>
      <c r="Q66" s="126">
        <v>72</v>
      </c>
      <c r="R66" s="124">
        <v>0</v>
      </c>
      <c r="S66" s="132">
        <v>0</v>
      </c>
      <c r="T66" s="52"/>
      <c r="U66" s="52"/>
    </row>
    <row r="67" spans="1:22" s="11" customFormat="1" ht="32.25" customHeight="1" thickBot="1">
      <c r="A67" s="118" t="s">
        <v>118</v>
      </c>
      <c r="B67" s="119" t="s">
        <v>119</v>
      </c>
      <c r="C67" s="186" t="s">
        <v>147</v>
      </c>
      <c r="D67" s="178">
        <f>SUM(D68:D70)</f>
        <v>200</v>
      </c>
      <c r="E67" s="178">
        <f aca="true" t="shared" si="13" ref="E67:S67">SUM(E68:E70)</f>
        <v>0</v>
      </c>
      <c r="F67" s="178">
        <f t="shared" si="13"/>
        <v>8</v>
      </c>
      <c r="G67" s="178">
        <f t="shared" si="13"/>
        <v>10</v>
      </c>
      <c r="H67" s="178">
        <f t="shared" si="13"/>
        <v>82</v>
      </c>
      <c r="I67" s="178">
        <f t="shared" si="13"/>
        <v>100</v>
      </c>
      <c r="J67" s="178">
        <f t="shared" si="13"/>
        <v>0</v>
      </c>
      <c r="K67" s="178">
        <f t="shared" si="13"/>
        <v>0</v>
      </c>
      <c r="L67" s="135">
        <f t="shared" si="13"/>
        <v>0</v>
      </c>
      <c r="M67" s="120">
        <f t="shared" si="13"/>
        <v>0</v>
      </c>
      <c r="N67" s="120">
        <f t="shared" si="13"/>
        <v>0</v>
      </c>
      <c r="O67" s="120">
        <f t="shared" si="13"/>
        <v>0</v>
      </c>
      <c r="P67" s="120">
        <f t="shared" si="13"/>
        <v>0</v>
      </c>
      <c r="Q67" s="120">
        <f t="shared" si="13"/>
        <v>0</v>
      </c>
      <c r="R67" s="120">
        <f t="shared" si="13"/>
        <v>200</v>
      </c>
      <c r="S67" s="121">
        <f t="shared" si="13"/>
        <v>0</v>
      </c>
      <c r="T67" s="52"/>
      <c r="U67" s="52"/>
      <c r="V67" s="229">
        <f>SUM(L68:S72)</f>
        <v>308</v>
      </c>
    </row>
    <row r="68" spans="1:21" s="11" customFormat="1" ht="32.25" customHeight="1">
      <c r="A68" s="24" t="s">
        <v>120</v>
      </c>
      <c r="B68" s="69" t="s">
        <v>123</v>
      </c>
      <c r="C68" s="27" t="s">
        <v>59</v>
      </c>
      <c r="D68" s="137">
        <f>SUM(E68:K68)</f>
        <v>40</v>
      </c>
      <c r="E68" s="26"/>
      <c r="F68" s="26">
        <v>0</v>
      </c>
      <c r="G68" s="23">
        <v>2</v>
      </c>
      <c r="H68" s="84">
        <v>18</v>
      </c>
      <c r="I68" s="84">
        <v>20</v>
      </c>
      <c r="J68" s="84">
        <v>0</v>
      </c>
      <c r="K68" s="95">
        <v>0</v>
      </c>
      <c r="L68" s="88">
        <v>0</v>
      </c>
      <c r="M68" s="84">
        <v>0</v>
      </c>
      <c r="N68" s="26">
        <v>0</v>
      </c>
      <c r="O68" s="26">
        <v>0</v>
      </c>
      <c r="P68" s="23">
        <v>0</v>
      </c>
      <c r="Q68" s="23">
        <v>0</v>
      </c>
      <c r="R68" s="208">
        <v>40</v>
      </c>
      <c r="S68" s="27">
        <v>0</v>
      </c>
      <c r="T68" s="52"/>
      <c r="U68" s="52"/>
    </row>
    <row r="69" spans="1:21" s="11" customFormat="1" ht="32.25" customHeight="1">
      <c r="A69" s="18" t="s">
        <v>121</v>
      </c>
      <c r="B69" s="14" t="s">
        <v>124</v>
      </c>
      <c r="C69" s="6" t="s">
        <v>59</v>
      </c>
      <c r="D69" s="137">
        <v>80</v>
      </c>
      <c r="E69" s="5"/>
      <c r="F69" s="5">
        <v>0</v>
      </c>
      <c r="G69" s="48">
        <v>4</v>
      </c>
      <c r="H69" s="49">
        <v>36</v>
      </c>
      <c r="I69" s="49">
        <v>40</v>
      </c>
      <c r="J69" s="49">
        <v>0</v>
      </c>
      <c r="K69" s="57">
        <v>0</v>
      </c>
      <c r="L69" s="90">
        <v>0</v>
      </c>
      <c r="M69" s="49">
        <v>0</v>
      </c>
      <c r="N69" s="5">
        <v>0</v>
      </c>
      <c r="O69" s="5">
        <v>0</v>
      </c>
      <c r="P69" s="48">
        <v>0</v>
      </c>
      <c r="Q69" s="48">
        <v>0</v>
      </c>
      <c r="R69" s="143">
        <v>80</v>
      </c>
      <c r="S69" s="6">
        <v>0</v>
      </c>
      <c r="T69" s="52"/>
      <c r="U69" s="52"/>
    </row>
    <row r="70" spans="1:21" s="11" customFormat="1" ht="32.25" customHeight="1">
      <c r="A70" s="40" t="s">
        <v>122</v>
      </c>
      <c r="B70" s="51" t="s">
        <v>125</v>
      </c>
      <c r="C70" s="42" t="s">
        <v>60</v>
      </c>
      <c r="D70" s="137">
        <f>SUM(E70:K70)</f>
        <v>80</v>
      </c>
      <c r="E70" s="5"/>
      <c r="F70" s="41">
        <v>8</v>
      </c>
      <c r="G70" s="48">
        <v>4</v>
      </c>
      <c r="H70" s="41">
        <v>28</v>
      </c>
      <c r="I70" s="41">
        <v>40</v>
      </c>
      <c r="J70" s="41">
        <v>0</v>
      </c>
      <c r="K70" s="58">
        <v>0</v>
      </c>
      <c r="L70" s="146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43">
        <v>80</v>
      </c>
      <c r="S70" s="147">
        <v>0</v>
      </c>
      <c r="T70" s="52"/>
      <c r="U70" s="52"/>
    </row>
    <row r="71" spans="1:21" s="11" customFormat="1" ht="16.5" customHeight="1">
      <c r="A71" s="40" t="s">
        <v>126</v>
      </c>
      <c r="B71" s="51" t="s">
        <v>41</v>
      </c>
      <c r="C71" s="42">
        <v>0</v>
      </c>
      <c r="D71" s="137">
        <f>SUM(E71:K71)</f>
        <v>0</v>
      </c>
      <c r="E71" s="5"/>
      <c r="F71" s="41">
        <v>0</v>
      </c>
      <c r="G71" s="48">
        <v>0</v>
      </c>
      <c r="H71" s="49">
        <v>0</v>
      </c>
      <c r="I71" s="49">
        <v>0</v>
      </c>
      <c r="J71" s="49">
        <v>0</v>
      </c>
      <c r="K71" s="57">
        <v>0</v>
      </c>
      <c r="L71" s="90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2">
        <v>0</v>
      </c>
      <c r="T71" s="52"/>
      <c r="U71" s="52"/>
    </row>
    <row r="72" spans="1:21" s="11" customFormat="1" ht="16.5" customHeight="1" thickBot="1">
      <c r="A72" s="122" t="s">
        <v>127</v>
      </c>
      <c r="B72" s="123" t="s">
        <v>106</v>
      </c>
      <c r="C72" s="132" t="s">
        <v>59</v>
      </c>
      <c r="D72" s="174">
        <f>SUM(E72:K72)</f>
        <v>108</v>
      </c>
      <c r="E72" s="21"/>
      <c r="F72" s="124">
        <v>0</v>
      </c>
      <c r="G72" s="20">
        <v>33</v>
      </c>
      <c r="H72" s="124">
        <v>0</v>
      </c>
      <c r="I72" s="124">
        <v>0</v>
      </c>
      <c r="J72" s="124">
        <v>0</v>
      </c>
      <c r="K72" s="127">
        <v>75</v>
      </c>
      <c r="L72" s="129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5">
        <v>108</v>
      </c>
      <c r="T72" s="52"/>
      <c r="U72" s="52"/>
    </row>
    <row r="73" spans="1:34" s="3" customFormat="1" ht="31.5" customHeight="1" thickBot="1">
      <c r="A73" s="118" t="s">
        <v>91</v>
      </c>
      <c r="B73" s="119" t="s">
        <v>92</v>
      </c>
      <c r="C73" s="254" t="s">
        <v>210</v>
      </c>
      <c r="D73" s="135">
        <f>SUM(D74:D76)</f>
        <v>272</v>
      </c>
      <c r="E73" s="120">
        <f aca="true" t="shared" si="14" ref="E73:J73">SUM(E74:E76)</f>
        <v>0</v>
      </c>
      <c r="F73" s="120">
        <f t="shared" si="14"/>
        <v>16</v>
      </c>
      <c r="G73" s="120">
        <f t="shared" si="14"/>
        <v>16</v>
      </c>
      <c r="H73" s="120">
        <f t="shared" si="14"/>
        <v>110</v>
      </c>
      <c r="I73" s="120">
        <f t="shared" si="14"/>
        <v>100</v>
      </c>
      <c r="J73" s="120">
        <f t="shared" si="14"/>
        <v>30</v>
      </c>
      <c r="K73" s="120">
        <f aca="true" t="shared" si="15" ref="K73:S73">SUM(K74:K76)</f>
        <v>0</v>
      </c>
      <c r="L73" s="120">
        <f t="shared" si="15"/>
        <v>0</v>
      </c>
      <c r="M73" s="120">
        <f t="shared" si="15"/>
        <v>0</v>
      </c>
      <c r="N73" s="120">
        <f t="shared" si="15"/>
        <v>0</v>
      </c>
      <c r="O73" s="120">
        <f t="shared" si="15"/>
        <v>0</v>
      </c>
      <c r="P73" s="120">
        <f t="shared" si="15"/>
        <v>0</v>
      </c>
      <c r="Q73" s="120">
        <f t="shared" si="15"/>
        <v>72</v>
      </c>
      <c r="R73" s="120">
        <f t="shared" si="15"/>
        <v>200</v>
      </c>
      <c r="S73" s="120">
        <f t="shared" si="15"/>
        <v>0</v>
      </c>
      <c r="T73" s="52"/>
      <c r="U73" s="52"/>
      <c r="V73" s="229">
        <f>SUM(L74:S78)</f>
        <v>452</v>
      </c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3" customFormat="1" ht="31.5">
      <c r="A74" s="24" t="s">
        <v>93</v>
      </c>
      <c r="B74" s="69" t="s">
        <v>94</v>
      </c>
      <c r="C74" s="27" t="s">
        <v>60</v>
      </c>
      <c r="D74" s="137">
        <f>SUM(E74:K74)</f>
        <v>72</v>
      </c>
      <c r="E74" s="26"/>
      <c r="F74" s="26">
        <v>8</v>
      </c>
      <c r="G74" s="23">
        <v>6</v>
      </c>
      <c r="H74" s="84">
        <v>38</v>
      </c>
      <c r="I74" s="84">
        <v>20</v>
      </c>
      <c r="J74" s="84">
        <v>0</v>
      </c>
      <c r="K74" s="95">
        <v>0</v>
      </c>
      <c r="L74" s="90">
        <v>0</v>
      </c>
      <c r="M74" s="49">
        <v>0</v>
      </c>
      <c r="N74" s="5">
        <v>0</v>
      </c>
      <c r="O74" s="5">
        <v>0</v>
      </c>
      <c r="P74" s="48">
        <v>0</v>
      </c>
      <c r="Q74" s="82">
        <v>72</v>
      </c>
      <c r="R74" s="61">
        <v>0</v>
      </c>
      <c r="S74" s="27">
        <v>0</v>
      </c>
      <c r="T74" s="52"/>
      <c r="U74" s="52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3" customFormat="1" ht="31.5">
      <c r="A75" s="18" t="s">
        <v>95</v>
      </c>
      <c r="B75" s="14" t="s">
        <v>96</v>
      </c>
      <c r="C75" s="6" t="s">
        <v>60</v>
      </c>
      <c r="D75" s="137">
        <f>SUM(E75:K75)</f>
        <v>120</v>
      </c>
      <c r="E75" s="5"/>
      <c r="F75" s="26">
        <v>8</v>
      </c>
      <c r="G75" s="23">
        <v>6</v>
      </c>
      <c r="H75" s="84">
        <v>36</v>
      </c>
      <c r="I75" s="84">
        <v>40</v>
      </c>
      <c r="J75" s="84">
        <v>30</v>
      </c>
      <c r="K75" s="95">
        <v>0</v>
      </c>
      <c r="L75" s="88">
        <v>0</v>
      </c>
      <c r="M75" s="84">
        <v>0</v>
      </c>
      <c r="N75" s="26">
        <v>0</v>
      </c>
      <c r="O75" s="26">
        <v>0</v>
      </c>
      <c r="P75" s="23">
        <v>0</v>
      </c>
      <c r="Q75" s="23">
        <v>0</v>
      </c>
      <c r="R75" s="208">
        <v>120</v>
      </c>
      <c r="S75" s="6">
        <v>0</v>
      </c>
      <c r="T75" s="52"/>
      <c r="U75" s="52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3" customFormat="1" ht="31.5">
      <c r="A76" s="18" t="s">
        <v>204</v>
      </c>
      <c r="B76" s="14" t="s">
        <v>205</v>
      </c>
      <c r="C76" s="55" t="s">
        <v>59</v>
      </c>
      <c r="D76" s="5">
        <f>SUM(E76:K76)</f>
        <v>80</v>
      </c>
      <c r="E76" s="5"/>
      <c r="F76" s="5">
        <v>0</v>
      </c>
      <c r="G76" s="48">
        <v>4</v>
      </c>
      <c r="H76" s="48">
        <v>36</v>
      </c>
      <c r="I76" s="48">
        <v>40</v>
      </c>
      <c r="J76" s="48">
        <v>0</v>
      </c>
      <c r="K76" s="55">
        <v>0</v>
      </c>
      <c r="L76" s="145">
        <v>0</v>
      </c>
      <c r="M76" s="48">
        <v>0</v>
      </c>
      <c r="N76" s="62">
        <v>0</v>
      </c>
      <c r="O76" s="62">
        <v>0</v>
      </c>
      <c r="P76" s="48">
        <v>0</v>
      </c>
      <c r="Q76" s="48">
        <v>0</v>
      </c>
      <c r="R76" s="143">
        <v>80</v>
      </c>
      <c r="S76" s="6">
        <v>0</v>
      </c>
      <c r="T76" s="52"/>
      <c r="U76" s="52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21" s="11" customFormat="1" ht="15.75">
      <c r="A77" s="40" t="s">
        <v>97</v>
      </c>
      <c r="B77" s="51" t="s">
        <v>41</v>
      </c>
      <c r="C77" s="42" t="s">
        <v>59</v>
      </c>
      <c r="D77" s="137">
        <f>SUM(E77:K77)</f>
        <v>72</v>
      </c>
      <c r="E77" s="5"/>
      <c r="F77" s="41">
        <v>0</v>
      </c>
      <c r="G77" s="48">
        <v>22</v>
      </c>
      <c r="H77" s="49">
        <v>0</v>
      </c>
      <c r="I77" s="49">
        <v>0</v>
      </c>
      <c r="J77" s="49">
        <v>0</v>
      </c>
      <c r="K77" s="57">
        <v>50</v>
      </c>
      <c r="L77" s="90">
        <v>0</v>
      </c>
      <c r="M77" s="49">
        <v>0</v>
      </c>
      <c r="N77" s="49">
        <v>0</v>
      </c>
      <c r="O77" s="49">
        <v>0</v>
      </c>
      <c r="P77" s="49">
        <v>0</v>
      </c>
      <c r="Q77" s="82">
        <v>72</v>
      </c>
      <c r="R77" s="49">
        <v>0</v>
      </c>
      <c r="S77" s="42">
        <v>0</v>
      </c>
      <c r="T77" s="52"/>
      <c r="U77" s="52"/>
    </row>
    <row r="78" spans="1:21" s="11" customFormat="1" ht="17.25" customHeight="1" thickBot="1">
      <c r="A78" s="122" t="s">
        <v>98</v>
      </c>
      <c r="B78" s="123" t="s">
        <v>106</v>
      </c>
      <c r="C78" s="132" t="s">
        <v>59</v>
      </c>
      <c r="D78" s="137">
        <f>SUM(E78:K78)</f>
        <v>108</v>
      </c>
      <c r="E78" s="21"/>
      <c r="F78" s="124">
        <v>0</v>
      </c>
      <c r="G78" s="20">
        <v>33</v>
      </c>
      <c r="H78" s="124">
        <v>0</v>
      </c>
      <c r="I78" s="124">
        <v>0</v>
      </c>
      <c r="J78" s="124">
        <v>0</v>
      </c>
      <c r="K78" s="127">
        <v>75</v>
      </c>
      <c r="L78" s="129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5">
        <v>108</v>
      </c>
      <c r="T78" s="52"/>
      <c r="U78" s="52"/>
    </row>
    <row r="79" spans="1:34" s="3" customFormat="1" ht="31.5" customHeight="1" thickBot="1">
      <c r="A79" s="118" t="s">
        <v>128</v>
      </c>
      <c r="B79" s="119" t="s">
        <v>129</v>
      </c>
      <c r="C79" s="186" t="s">
        <v>187</v>
      </c>
      <c r="D79" s="232">
        <f aca="true" t="shared" si="16" ref="D79:S79">SUM(D80:D82)</f>
        <v>216</v>
      </c>
      <c r="E79" s="120">
        <f t="shared" si="16"/>
        <v>0</v>
      </c>
      <c r="F79" s="120">
        <f t="shared" si="16"/>
        <v>24</v>
      </c>
      <c r="G79" s="120">
        <f t="shared" si="16"/>
        <v>4</v>
      </c>
      <c r="H79" s="120">
        <f t="shared" si="16"/>
        <v>64</v>
      </c>
      <c r="I79" s="120">
        <f t="shared" si="16"/>
        <v>124</v>
      </c>
      <c r="J79" s="120">
        <f t="shared" si="16"/>
        <v>0</v>
      </c>
      <c r="K79" s="255">
        <f t="shared" si="16"/>
        <v>0</v>
      </c>
      <c r="L79" s="135">
        <f t="shared" si="16"/>
        <v>0</v>
      </c>
      <c r="M79" s="120">
        <f t="shared" si="16"/>
        <v>0</v>
      </c>
      <c r="N79" s="120">
        <f t="shared" si="16"/>
        <v>0</v>
      </c>
      <c r="O79" s="120">
        <f t="shared" si="16"/>
        <v>0</v>
      </c>
      <c r="P79" s="120">
        <f t="shared" si="16"/>
        <v>0</v>
      </c>
      <c r="Q79" s="120">
        <f t="shared" si="16"/>
        <v>136</v>
      </c>
      <c r="R79" s="120">
        <f t="shared" si="16"/>
        <v>80</v>
      </c>
      <c r="S79" s="121">
        <f t="shared" si="16"/>
        <v>0</v>
      </c>
      <c r="T79" s="52"/>
      <c r="U79" s="52"/>
      <c r="V79" s="229">
        <f>SUM(L80:S84)</f>
        <v>396</v>
      </c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73" s="3" customFormat="1" ht="16.5" customHeight="1">
      <c r="A80" s="24" t="s">
        <v>130</v>
      </c>
      <c r="B80" s="94" t="s">
        <v>133</v>
      </c>
      <c r="C80" s="156" t="s">
        <v>60</v>
      </c>
      <c r="D80" s="137">
        <f>SUM(E80:K80)</f>
        <v>136</v>
      </c>
      <c r="E80" s="26"/>
      <c r="F80" s="26">
        <v>8</v>
      </c>
      <c r="G80" s="23">
        <v>0</v>
      </c>
      <c r="H80" s="84">
        <v>28</v>
      </c>
      <c r="I80" s="84">
        <v>100</v>
      </c>
      <c r="J80" s="26">
        <v>0</v>
      </c>
      <c r="K80" s="117">
        <v>0</v>
      </c>
      <c r="L80" s="89">
        <v>0</v>
      </c>
      <c r="M80" s="26">
        <v>0</v>
      </c>
      <c r="N80" s="26">
        <v>0</v>
      </c>
      <c r="O80" s="61">
        <v>0</v>
      </c>
      <c r="P80" s="26">
        <v>0</v>
      </c>
      <c r="Q80" s="130">
        <v>136</v>
      </c>
      <c r="R80" s="26">
        <v>0</v>
      </c>
      <c r="S80" s="131">
        <v>0</v>
      </c>
      <c r="T80" s="52"/>
      <c r="U80" s="52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73" s="3" customFormat="1" ht="31.5" customHeight="1">
      <c r="A81" s="18" t="s">
        <v>131</v>
      </c>
      <c r="B81" s="51" t="s">
        <v>134</v>
      </c>
      <c r="C81" s="158" t="s">
        <v>60</v>
      </c>
      <c r="D81" s="137">
        <f>SUM(E81:K81)</f>
        <v>40</v>
      </c>
      <c r="E81" s="5"/>
      <c r="F81" s="5">
        <v>8</v>
      </c>
      <c r="G81" s="48">
        <v>2</v>
      </c>
      <c r="H81" s="49">
        <v>18</v>
      </c>
      <c r="I81" s="49">
        <v>12</v>
      </c>
      <c r="J81" s="5">
        <v>0</v>
      </c>
      <c r="K81" s="59">
        <v>0</v>
      </c>
      <c r="L81" s="91">
        <v>0</v>
      </c>
      <c r="M81" s="5">
        <v>0</v>
      </c>
      <c r="N81" s="5">
        <v>0</v>
      </c>
      <c r="O81" s="62">
        <v>0</v>
      </c>
      <c r="P81" s="5">
        <v>0</v>
      </c>
      <c r="Q81" s="5">
        <v>0</v>
      </c>
      <c r="R81" s="143">
        <v>40</v>
      </c>
      <c r="S81" s="43">
        <v>0</v>
      </c>
      <c r="T81" s="52"/>
      <c r="U81" s="52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:73" s="3" customFormat="1" ht="31.5" customHeight="1">
      <c r="A82" s="18" t="s">
        <v>132</v>
      </c>
      <c r="B82" s="51" t="s">
        <v>135</v>
      </c>
      <c r="C82" s="158" t="s">
        <v>60</v>
      </c>
      <c r="D82" s="137">
        <f>SUM(E82:K82)</f>
        <v>40</v>
      </c>
      <c r="E82" s="5"/>
      <c r="F82" s="5">
        <v>8</v>
      </c>
      <c r="G82" s="48">
        <v>2</v>
      </c>
      <c r="H82" s="49">
        <v>18</v>
      </c>
      <c r="I82" s="49">
        <v>12</v>
      </c>
      <c r="J82" s="5">
        <v>0</v>
      </c>
      <c r="K82" s="59">
        <v>0</v>
      </c>
      <c r="L82" s="91">
        <v>0</v>
      </c>
      <c r="M82" s="5">
        <v>0</v>
      </c>
      <c r="N82" s="5">
        <v>0</v>
      </c>
      <c r="O82" s="62">
        <v>0</v>
      </c>
      <c r="P82" s="5">
        <v>0</v>
      </c>
      <c r="Q82" s="5">
        <v>0</v>
      </c>
      <c r="R82" s="143">
        <v>40</v>
      </c>
      <c r="S82" s="43">
        <v>0</v>
      </c>
      <c r="T82" s="52"/>
      <c r="U82" s="52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:73" s="3" customFormat="1" ht="15.75">
      <c r="A83" s="18" t="s">
        <v>136</v>
      </c>
      <c r="B83" s="14" t="s">
        <v>41</v>
      </c>
      <c r="C83" s="6" t="s">
        <v>59</v>
      </c>
      <c r="D83" s="137">
        <f>SUM(E83:K83)</f>
        <v>72</v>
      </c>
      <c r="E83" s="5"/>
      <c r="F83" s="5">
        <v>0</v>
      </c>
      <c r="G83" s="48">
        <v>22</v>
      </c>
      <c r="H83" s="48">
        <v>0</v>
      </c>
      <c r="I83" s="48">
        <v>0</v>
      </c>
      <c r="J83" s="48">
        <v>0</v>
      </c>
      <c r="K83" s="55">
        <v>50</v>
      </c>
      <c r="L83" s="145">
        <v>0</v>
      </c>
      <c r="M83" s="48">
        <v>0</v>
      </c>
      <c r="N83" s="5">
        <v>0</v>
      </c>
      <c r="O83" s="62">
        <v>0</v>
      </c>
      <c r="P83" s="5">
        <v>0</v>
      </c>
      <c r="Q83" s="82">
        <v>72</v>
      </c>
      <c r="R83" s="48">
        <v>0</v>
      </c>
      <c r="S83" s="43">
        <v>0</v>
      </c>
      <c r="T83" s="52"/>
      <c r="U83" s="52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:73" s="3" customFormat="1" ht="17.25" customHeight="1" thickBot="1">
      <c r="A84" s="19" t="s">
        <v>137</v>
      </c>
      <c r="B84" s="50" t="s">
        <v>138</v>
      </c>
      <c r="C84" s="128" t="s">
        <v>59</v>
      </c>
      <c r="D84" s="137">
        <f>SUM(E84:K84)</f>
        <v>108</v>
      </c>
      <c r="E84" s="21"/>
      <c r="F84" s="21">
        <v>0</v>
      </c>
      <c r="G84" s="20">
        <v>33</v>
      </c>
      <c r="H84" s="21">
        <v>0</v>
      </c>
      <c r="I84" s="21">
        <v>0</v>
      </c>
      <c r="J84" s="21">
        <v>0</v>
      </c>
      <c r="K84" s="60">
        <v>75</v>
      </c>
      <c r="L84" s="209">
        <v>0</v>
      </c>
      <c r="M84" s="21">
        <v>0</v>
      </c>
      <c r="N84" s="21">
        <v>0</v>
      </c>
      <c r="O84" s="164">
        <v>0</v>
      </c>
      <c r="P84" s="21">
        <v>0</v>
      </c>
      <c r="Q84" s="21">
        <v>0</v>
      </c>
      <c r="R84" s="21">
        <v>0</v>
      </c>
      <c r="S84" s="125">
        <v>108</v>
      </c>
      <c r="T84" s="52"/>
      <c r="U84" s="52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:73" s="10" customFormat="1" ht="17.25" customHeight="1" thickBot="1">
      <c r="A85" s="28"/>
      <c r="B85" s="35" t="s">
        <v>61</v>
      </c>
      <c r="C85" s="187"/>
      <c r="D85" s="87"/>
      <c r="E85" s="33"/>
      <c r="F85" s="33"/>
      <c r="G85" s="33"/>
      <c r="H85" s="33"/>
      <c r="I85" s="33"/>
      <c r="J85" s="56"/>
      <c r="K85" s="140"/>
      <c r="L85" s="87"/>
      <c r="M85" s="33"/>
      <c r="N85" s="33"/>
      <c r="O85" s="33"/>
      <c r="P85" s="33"/>
      <c r="Q85" s="33"/>
      <c r="R85" s="33"/>
      <c r="S85" s="34"/>
      <c r="T85" s="73"/>
      <c r="U85" s="64">
        <f>SUM(U23:U84)</f>
        <v>917</v>
      </c>
      <c r="V85" s="74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1:73" s="10" customFormat="1" ht="35.25" customHeight="1" thickBot="1">
      <c r="A86" s="28"/>
      <c r="B86" s="80" t="s">
        <v>99</v>
      </c>
      <c r="C86" s="187"/>
      <c r="D86" s="177">
        <f>SUM(D55:D56,D60:D61,D65:D66,D71:D72,D83:D84,D77:D78)</f>
        <v>900</v>
      </c>
      <c r="E86" s="33"/>
      <c r="F86" s="33">
        <f>SUM(F83:F84,F77:F78,F71:F72,F65:F66,F60:F61,F55:F56)</f>
        <v>0</v>
      </c>
      <c r="G86" s="33">
        <f aca="true" t="shared" si="17" ref="G86:S86">SUM(G83:G84,G77:G78,G71:G72,G65:G66,G60:G61,G55:G56)</f>
        <v>275</v>
      </c>
      <c r="H86" s="33">
        <f t="shared" si="17"/>
        <v>0</v>
      </c>
      <c r="I86" s="33">
        <f t="shared" si="17"/>
        <v>0</v>
      </c>
      <c r="J86" s="33">
        <f t="shared" si="17"/>
        <v>0</v>
      </c>
      <c r="K86" s="33">
        <f t="shared" si="17"/>
        <v>625</v>
      </c>
      <c r="L86" s="87">
        <f t="shared" si="17"/>
        <v>0</v>
      </c>
      <c r="M86" s="33">
        <f t="shared" si="17"/>
        <v>0</v>
      </c>
      <c r="N86" s="33">
        <f t="shared" si="17"/>
        <v>0</v>
      </c>
      <c r="O86" s="33">
        <f t="shared" si="17"/>
        <v>216</v>
      </c>
      <c r="P86" s="33">
        <f t="shared" si="17"/>
        <v>0</v>
      </c>
      <c r="Q86" s="33">
        <f t="shared" si="17"/>
        <v>288</v>
      </c>
      <c r="R86" s="33">
        <f t="shared" si="17"/>
        <v>0</v>
      </c>
      <c r="S86" s="34">
        <f t="shared" si="17"/>
        <v>396</v>
      </c>
      <c r="T86" s="73"/>
      <c r="U86" s="73"/>
      <c r="V86" s="74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1:73" s="10" customFormat="1" ht="16.5" thickBot="1">
      <c r="A87" s="28"/>
      <c r="B87" s="36" t="s">
        <v>44</v>
      </c>
      <c r="C87" s="187"/>
      <c r="D87" s="177">
        <f>SUM(D23,D29,D34,D52,D86)+V88+V89+D8</f>
        <v>5940</v>
      </c>
      <c r="E87" s="177">
        <f aca="true" t="shared" si="18" ref="E87:N87">SUM(E8,E23,E29,E33,E86)</f>
        <v>6</v>
      </c>
      <c r="F87" s="177">
        <f t="shared" si="18"/>
        <v>186</v>
      </c>
      <c r="G87" s="177">
        <f t="shared" si="18"/>
        <v>419</v>
      </c>
      <c r="H87" s="177">
        <f t="shared" si="18"/>
        <v>2347</v>
      </c>
      <c r="I87" s="177">
        <f t="shared" si="18"/>
        <v>1937</v>
      </c>
      <c r="J87" s="203">
        <f t="shared" si="18"/>
        <v>60</v>
      </c>
      <c r="K87" s="177">
        <f t="shared" si="18"/>
        <v>625</v>
      </c>
      <c r="L87" s="87">
        <f t="shared" si="18"/>
        <v>612</v>
      </c>
      <c r="M87" s="33">
        <f t="shared" si="18"/>
        <v>792</v>
      </c>
      <c r="N87" s="33">
        <f t="shared" si="18"/>
        <v>612</v>
      </c>
      <c r="O87" s="33">
        <f>SUM(O23,O29,O33,O86)</f>
        <v>864</v>
      </c>
      <c r="P87" s="33">
        <f>SUM(P23,P29,P33,P86)</f>
        <v>612</v>
      </c>
      <c r="Q87" s="33">
        <f>SUM(Q23,Q29,Q33,Q86)</f>
        <v>900</v>
      </c>
      <c r="R87" s="33">
        <f>SUM(R23,R29,R33,R86)</f>
        <v>720</v>
      </c>
      <c r="S87" s="34">
        <f>SUM(S23,S29,S33,S86)</f>
        <v>396</v>
      </c>
      <c r="T87" s="64"/>
      <c r="U87" s="64"/>
      <c r="V87" s="74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1:73" s="3" customFormat="1" ht="27" customHeight="1" thickBot="1">
      <c r="A88" s="188" t="s">
        <v>45</v>
      </c>
      <c r="B88" s="189" t="s">
        <v>46</v>
      </c>
      <c r="C88" s="190"/>
      <c r="D88" s="210"/>
      <c r="E88" s="211"/>
      <c r="F88" s="211"/>
      <c r="G88" s="212"/>
      <c r="H88" s="212"/>
      <c r="I88" s="212"/>
      <c r="J88" s="212"/>
      <c r="K88" s="213"/>
      <c r="L88" s="214"/>
      <c r="M88" s="113"/>
      <c r="N88" s="113"/>
      <c r="O88" s="113"/>
      <c r="P88" s="113"/>
      <c r="Q88" s="113"/>
      <c r="R88" s="215"/>
      <c r="S88" s="216" t="s">
        <v>68</v>
      </c>
      <c r="T88" s="75"/>
      <c r="U88" s="75"/>
      <c r="V88" s="229">
        <f>4*36</f>
        <v>144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:73" s="3" customFormat="1" ht="33.75" customHeight="1" thickBot="1">
      <c r="A89" s="179" t="s">
        <v>47</v>
      </c>
      <c r="B89" s="180" t="s">
        <v>48</v>
      </c>
      <c r="C89" s="100"/>
      <c r="D89" s="217"/>
      <c r="E89" s="218"/>
      <c r="F89" s="218"/>
      <c r="G89" s="219"/>
      <c r="H89" s="219"/>
      <c r="I89" s="219"/>
      <c r="J89" s="219"/>
      <c r="K89" s="220"/>
      <c r="L89" s="221"/>
      <c r="M89" s="219"/>
      <c r="N89" s="219"/>
      <c r="O89" s="219"/>
      <c r="P89" s="219"/>
      <c r="Q89" s="219"/>
      <c r="R89" s="222"/>
      <c r="S89" s="223" t="s">
        <v>69</v>
      </c>
      <c r="T89" s="75"/>
      <c r="U89" s="75"/>
      <c r="V89" s="229">
        <f>6*36</f>
        <v>216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:73" s="3" customFormat="1" ht="28.5" customHeight="1">
      <c r="A90" s="295" t="s">
        <v>50</v>
      </c>
      <c r="B90" s="296"/>
      <c r="C90" s="296"/>
      <c r="D90" s="296"/>
      <c r="E90" s="296"/>
      <c r="F90" s="297"/>
      <c r="G90" s="305" t="s">
        <v>4</v>
      </c>
      <c r="H90" s="262" t="s">
        <v>53</v>
      </c>
      <c r="I90" s="263"/>
      <c r="J90" s="264"/>
      <c r="K90" s="238"/>
      <c r="L90" s="239">
        <v>11</v>
      </c>
      <c r="M90" s="240">
        <v>12</v>
      </c>
      <c r="N90" s="240">
        <v>11</v>
      </c>
      <c r="O90" s="240">
        <v>9</v>
      </c>
      <c r="P90" s="240">
        <v>8</v>
      </c>
      <c r="Q90" s="240">
        <v>10</v>
      </c>
      <c r="R90" s="240">
        <v>13</v>
      </c>
      <c r="S90" s="241">
        <v>0</v>
      </c>
      <c r="T90" s="64"/>
      <c r="U90" s="64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:73" s="3" customFormat="1" ht="15.75" customHeight="1">
      <c r="A91" s="298" t="s">
        <v>49</v>
      </c>
      <c r="B91" s="299"/>
      <c r="C91" s="299"/>
      <c r="D91" s="299"/>
      <c r="E91" s="299"/>
      <c r="F91" s="300"/>
      <c r="G91" s="306"/>
      <c r="H91" s="285" t="s">
        <v>54</v>
      </c>
      <c r="I91" s="286"/>
      <c r="J91" s="286"/>
      <c r="K91" s="96"/>
      <c r="L91" s="233">
        <f aca="true" t="shared" si="19" ref="L91:S91">L83+L77+L71+L65+L60+L55</f>
        <v>0</v>
      </c>
      <c r="M91" s="234">
        <f t="shared" si="19"/>
        <v>0</v>
      </c>
      <c r="N91" s="234">
        <f t="shared" si="19"/>
        <v>0</v>
      </c>
      <c r="O91" s="234">
        <f t="shared" si="19"/>
        <v>216</v>
      </c>
      <c r="P91" s="234">
        <f t="shared" si="19"/>
        <v>0</v>
      </c>
      <c r="Q91" s="234">
        <f t="shared" si="19"/>
        <v>144</v>
      </c>
      <c r="R91" s="234">
        <f t="shared" si="19"/>
        <v>0</v>
      </c>
      <c r="S91" s="235">
        <f t="shared" si="19"/>
        <v>0</v>
      </c>
      <c r="T91" s="52"/>
      <c r="U91" s="52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:73" s="3" customFormat="1" ht="31.5" customHeight="1">
      <c r="A92" s="298" t="s">
        <v>51</v>
      </c>
      <c r="B92" s="299"/>
      <c r="C92" s="299"/>
      <c r="D92" s="299"/>
      <c r="E92" s="299"/>
      <c r="F92" s="300"/>
      <c r="G92" s="306"/>
      <c r="H92" s="285" t="s">
        <v>55</v>
      </c>
      <c r="I92" s="286"/>
      <c r="J92" s="286"/>
      <c r="K92" s="96"/>
      <c r="L92" s="233">
        <f aca="true" t="shared" si="20" ref="L92:R92">L84+L78+L72+L66+L61+L56</f>
        <v>0</v>
      </c>
      <c r="M92" s="234">
        <f t="shared" si="20"/>
        <v>0</v>
      </c>
      <c r="N92" s="234">
        <f t="shared" si="20"/>
        <v>0</v>
      </c>
      <c r="O92" s="234">
        <f t="shared" si="20"/>
        <v>0</v>
      </c>
      <c r="P92" s="234">
        <f t="shared" si="20"/>
        <v>0</v>
      </c>
      <c r="Q92" s="234">
        <f t="shared" si="20"/>
        <v>144</v>
      </c>
      <c r="R92" s="234">
        <f t="shared" si="20"/>
        <v>0</v>
      </c>
      <c r="S92" s="235" t="s">
        <v>201</v>
      </c>
      <c r="T92" s="52"/>
      <c r="U92" s="52"/>
      <c r="V92" s="243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:22" s="3" customFormat="1" ht="15.75">
      <c r="A93" s="292" t="s">
        <v>52</v>
      </c>
      <c r="B93" s="293"/>
      <c r="C93" s="293"/>
      <c r="D93" s="293"/>
      <c r="E93" s="293"/>
      <c r="F93" s="294"/>
      <c r="G93" s="306"/>
      <c r="H93" s="290" t="s">
        <v>56</v>
      </c>
      <c r="I93" s="291"/>
      <c r="J93" s="291"/>
      <c r="K93" s="99"/>
      <c r="L93" s="40">
        <v>0</v>
      </c>
      <c r="M93" s="236">
        <v>3</v>
      </c>
      <c r="N93" s="236">
        <v>3</v>
      </c>
      <c r="O93" s="236">
        <v>3</v>
      </c>
      <c r="P93" s="236">
        <v>2</v>
      </c>
      <c r="Q93" s="236" t="s">
        <v>214</v>
      </c>
      <c r="R93" s="236">
        <v>4</v>
      </c>
      <c r="S93" s="237">
        <v>4</v>
      </c>
      <c r="T93" s="52"/>
      <c r="U93" s="52"/>
      <c r="V93" s="11"/>
    </row>
    <row r="94" spans="1:22" s="3" customFormat="1" ht="15.75">
      <c r="A94" s="292" t="s">
        <v>207</v>
      </c>
      <c r="B94" s="293"/>
      <c r="C94" s="293"/>
      <c r="D94" s="293"/>
      <c r="E94" s="293"/>
      <c r="F94" s="294"/>
      <c r="G94" s="306"/>
      <c r="H94" s="290" t="s">
        <v>57</v>
      </c>
      <c r="I94" s="291"/>
      <c r="J94" s="291"/>
      <c r="K94" s="99"/>
      <c r="L94" s="40">
        <v>4</v>
      </c>
      <c r="M94" s="236">
        <v>9</v>
      </c>
      <c r="N94" s="236">
        <v>6</v>
      </c>
      <c r="O94" s="236">
        <v>6</v>
      </c>
      <c r="P94" s="236">
        <v>4</v>
      </c>
      <c r="Q94" s="236">
        <v>7</v>
      </c>
      <c r="R94" s="236">
        <v>9</v>
      </c>
      <c r="S94" s="237">
        <v>0</v>
      </c>
      <c r="T94" s="52"/>
      <c r="U94" s="52"/>
      <c r="V94" s="11"/>
    </row>
    <row r="95" spans="1:22" s="3" customFormat="1" ht="15.75">
      <c r="A95" s="292" t="s">
        <v>208</v>
      </c>
      <c r="B95" s="293"/>
      <c r="C95" s="293"/>
      <c r="D95" s="293"/>
      <c r="E95" s="293"/>
      <c r="F95" s="294"/>
      <c r="G95" s="306"/>
      <c r="H95" s="308" t="s">
        <v>70</v>
      </c>
      <c r="I95" s="309"/>
      <c r="J95" s="309"/>
      <c r="K95" s="97"/>
      <c r="L95" s="315">
        <v>0</v>
      </c>
      <c r="M95" s="317">
        <v>0</v>
      </c>
      <c r="N95" s="281">
        <v>0</v>
      </c>
      <c r="O95" s="281">
        <v>0</v>
      </c>
      <c r="P95" s="281">
        <v>0</v>
      </c>
      <c r="Q95" s="281">
        <v>0</v>
      </c>
      <c r="R95" s="281">
        <v>0</v>
      </c>
      <c r="S95" s="277">
        <v>0</v>
      </c>
      <c r="T95" s="52"/>
      <c r="U95" s="52"/>
      <c r="V95" s="11"/>
    </row>
    <row r="96" spans="1:22" ht="16.5" thickBot="1">
      <c r="A96" s="287" t="s">
        <v>72</v>
      </c>
      <c r="B96" s="288"/>
      <c r="C96" s="288"/>
      <c r="D96" s="288"/>
      <c r="E96" s="288"/>
      <c r="F96" s="289"/>
      <c r="G96" s="307"/>
      <c r="H96" s="310"/>
      <c r="I96" s="311"/>
      <c r="J96" s="311"/>
      <c r="K96" s="98"/>
      <c r="L96" s="316"/>
      <c r="M96" s="318"/>
      <c r="N96" s="282"/>
      <c r="O96" s="282"/>
      <c r="P96" s="282"/>
      <c r="Q96" s="282"/>
      <c r="R96" s="282"/>
      <c r="S96" s="278"/>
      <c r="T96" s="76"/>
      <c r="U96" s="76"/>
      <c r="V96" s="76"/>
    </row>
    <row r="97" spans="19:22" ht="12.75">
      <c r="S97" s="17"/>
      <c r="T97" s="76"/>
      <c r="U97" s="76"/>
      <c r="V97" s="76"/>
    </row>
    <row r="98" spans="19:22" ht="12.75">
      <c r="S98" s="17"/>
      <c r="T98" s="76"/>
      <c r="U98" s="76"/>
      <c r="V98" s="76"/>
    </row>
    <row r="99" spans="19:22" ht="12.75">
      <c r="S99" s="17"/>
      <c r="T99" s="76"/>
      <c r="U99" s="76"/>
      <c r="V99" s="76"/>
    </row>
    <row r="100" spans="6:22" ht="21.75" customHeight="1">
      <c r="F100" s="228"/>
      <c r="G100" s="228"/>
      <c r="H100" s="228">
        <f>SUM(H9:H21)</f>
        <v>993</v>
      </c>
      <c r="I100" s="228">
        <f>SUM(I9:I21)</f>
        <v>377</v>
      </c>
      <c r="J100" s="228">
        <f>SUM(J9:J21)</f>
        <v>0</v>
      </c>
      <c r="K100" s="228">
        <f>SUM(K9:K21)</f>
        <v>0</v>
      </c>
      <c r="L100" s="228"/>
      <c r="M100" s="228">
        <f>SUM(F100:K100)</f>
        <v>1370</v>
      </c>
      <c r="S100" s="17"/>
      <c r="T100" s="76"/>
      <c r="U100" s="76"/>
      <c r="V100" s="76"/>
    </row>
    <row r="101" spans="6:22" ht="21.75" customHeight="1">
      <c r="F101" s="228">
        <f aca="true" t="shared" si="21" ref="F101:K101">SUM(F24:F28)</f>
        <v>0</v>
      </c>
      <c r="G101" s="228">
        <f t="shared" si="21"/>
        <v>9</v>
      </c>
      <c r="H101" s="228">
        <f t="shared" si="21"/>
        <v>128</v>
      </c>
      <c r="I101" s="228">
        <f t="shared" si="21"/>
        <v>376</v>
      </c>
      <c r="J101" s="228">
        <f t="shared" si="21"/>
        <v>0</v>
      </c>
      <c r="K101" s="228">
        <f t="shared" si="21"/>
        <v>0</v>
      </c>
      <c r="M101" s="228">
        <f>SUM(F101:K101)</f>
        <v>513</v>
      </c>
      <c r="S101" s="17"/>
      <c r="T101" s="76"/>
      <c r="U101" s="76"/>
      <c r="V101" s="76"/>
    </row>
    <row r="102" spans="6:22" ht="21.75" customHeight="1">
      <c r="F102" s="228">
        <f aca="true" t="shared" si="22" ref="F102:K102">SUM(F30:F32)</f>
        <v>24</v>
      </c>
      <c r="G102" s="228">
        <f t="shared" si="22"/>
        <v>16</v>
      </c>
      <c r="H102" s="228">
        <f t="shared" si="22"/>
        <v>172</v>
      </c>
      <c r="I102" s="228">
        <f t="shared" si="22"/>
        <v>104</v>
      </c>
      <c r="J102" s="228">
        <f t="shared" si="22"/>
        <v>0</v>
      </c>
      <c r="K102" s="228">
        <f t="shared" si="22"/>
        <v>0</v>
      </c>
      <c r="M102" s="228">
        <f aca="true" t="shared" si="23" ref="M102:M109">SUM(F102:K102)</f>
        <v>316</v>
      </c>
      <c r="S102" s="17"/>
      <c r="T102" s="76"/>
      <c r="U102" s="76"/>
      <c r="V102" s="76"/>
    </row>
    <row r="103" spans="6:22" ht="21.75" customHeight="1">
      <c r="F103" s="228">
        <f aca="true" t="shared" si="24" ref="F103:K103">SUM(F35:F51)</f>
        <v>40</v>
      </c>
      <c r="G103" s="228">
        <f t="shared" si="24"/>
        <v>73</v>
      </c>
      <c r="H103" s="228">
        <f t="shared" si="24"/>
        <v>614</v>
      </c>
      <c r="I103" s="228">
        <f t="shared" si="24"/>
        <v>646</v>
      </c>
      <c r="J103" s="228">
        <f t="shared" si="24"/>
        <v>30</v>
      </c>
      <c r="K103" s="228">
        <f t="shared" si="24"/>
        <v>0</v>
      </c>
      <c r="M103" s="228">
        <f t="shared" si="23"/>
        <v>1403</v>
      </c>
      <c r="S103" s="17"/>
      <c r="T103" s="76"/>
      <c r="U103" s="76"/>
      <c r="V103" s="76"/>
    </row>
    <row r="104" spans="1:22" ht="21.75" customHeight="1">
      <c r="A104" s="2"/>
      <c r="F104" s="228">
        <f aca="true" t="shared" si="25" ref="F104:K104">SUM(F54)</f>
        <v>0</v>
      </c>
      <c r="G104" s="228">
        <f t="shared" si="25"/>
        <v>4</v>
      </c>
      <c r="H104" s="228">
        <f t="shared" si="25"/>
        <v>44</v>
      </c>
      <c r="I104" s="228">
        <f t="shared" si="25"/>
        <v>20</v>
      </c>
      <c r="J104" s="228">
        <f t="shared" si="25"/>
        <v>0</v>
      </c>
      <c r="K104" s="228">
        <f t="shared" si="25"/>
        <v>0</v>
      </c>
      <c r="M104" s="228">
        <f t="shared" si="23"/>
        <v>68</v>
      </c>
      <c r="S104" s="17"/>
      <c r="T104" s="76"/>
      <c r="U104" s="76"/>
      <c r="V104" s="76"/>
    </row>
    <row r="105" spans="1:22" ht="21.75" customHeight="1">
      <c r="A105" s="2"/>
      <c r="F105" s="228">
        <f aca="true" t="shared" si="26" ref="F105:K105">SUM(F58:F59)</f>
        <v>0</v>
      </c>
      <c r="G105" s="228">
        <f t="shared" si="26"/>
        <v>4</v>
      </c>
      <c r="H105" s="228">
        <f t="shared" si="26"/>
        <v>36</v>
      </c>
      <c r="I105" s="228">
        <f t="shared" si="26"/>
        <v>40</v>
      </c>
      <c r="J105" s="228">
        <f t="shared" si="26"/>
        <v>0</v>
      </c>
      <c r="K105" s="228">
        <f t="shared" si="26"/>
        <v>0</v>
      </c>
      <c r="M105" s="228">
        <f t="shared" si="23"/>
        <v>80</v>
      </c>
      <c r="S105" s="17"/>
      <c r="T105" s="76"/>
      <c r="U105" s="76"/>
      <c r="V105" s="76"/>
    </row>
    <row r="106" spans="1:22" ht="21.75" customHeight="1">
      <c r="A106" s="2"/>
      <c r="F106" s="228">
        <f aca="true" t="shared" si="27" ref="F106:K106">SUM(F63:F64)</f>
        <v>8</v>
      </c>
      <c r="G106" s="228">
        <f t="shared" si="27"/>
        <v>8</v>
      </c>
      <c r="H106" s="228">
        <f t="shared" si="27"/>
        <v>70</v>
      </c>
      <c r="I106" s="228">
        <f t="shared" si="27"/>
        <v>50</v>
      </c>
      <c r="J106" s="228">
        <f t="shared" si="27"/>
        <v>0</v>
      </c>
      <c r="K106" s="228">
        <f t="shared" si="27"/>
        <v>0</v>
      </c>
      <c r="M106" s="228">
        <f t="shared" si="23"/>
        <v>136</v>
      </c>
      <c r="S106" s="17"/>
      <c r="T106" s="76"/>
      <c r="U106" s="76"/>
      <c r="V106" s="76"/>
    </row>
    <row r="107" spans="1:22" ht="21.75" customHeight="1">
      <c r="A107" s="2"/>
      <c r="F107" s="228">
        <f aca="true" t="shared" si="28" ref="F107:K107">SUM(F68:F70)</f>
        <v>8</v>
      </c>
      <c r="G107" s="228">
        <f t="shared" si="28"/>
        <v>10</v>
      </c>
      <c r="H107" s="228">
        <f t="shared" si="28"/>
        <v>82</v>
      </c>
      <c r="I107" s="228">
        <f t="shared" si="28"/>
        <v>100</v>
      </c>
      <c r="J107" s="228">
        <f t="shared" si="28"/>
        <v>0</v>
      </c>
      <c r="K107" s="228">
        <f t="shared" si="28"/>
        <v>0</v>
      </c>
      <c r="M107" s="228">
        <f t="shared" si="23"/>
        <v>200</v>
      </c>
      <c r="S107" s="17"/>
      <c r="T107" s="76"/>
      <c r="U107" s="76"/>
      <c r="V107" s="76"/>
    </row>
    <row r="108" spans="1:22" ht="21.75" customHeight="1">
      <c r="A108" s="2"/>
      <c r="F108" s="228">
        <f aca="true" t="shared" si="29" ref="F108:K108">SUM(F74:F75)</f>
        <v>16</v>
      </c>
      <c r="G108" s="228">
        <f t="shared" si="29"/>
        <v>12</v>
      </c>
      <c r="H108" s="228">
        <f t="shared" si="29"/>
        <v>74</v>
      </c>
      <c r="I108" s="228">
        <f t="shared" si="29"/>
        <v>60</v>
      </c>
      <c r="J108" s="228">
        <f t="shared" si="29"/>
        <v>30</v>
      </c>
      <c r="K108" s="228">
        <f t="shared" si="29"/>
        <v>0</v>
      </c>
      <c r="M108" s="228">
        <f t="shared" si="23"/>
        <v>192</v>
      </c>
      <c r="S108" s="17"/>
      <c r="T108" s="76"/>
      <c r="U108" s="76"/>
      <c r="V108" s="76"/>
    </row>
    <row r="109" spans="1:22" ht="21.75" customHeight="1">
      <c r="A109" s="2"/>
      <c r="F109" s="228">
        <f aca="true" t="shared" si="30" ref="F109:K109">SUM(F80:F82)</f>
        <v>24</v>
      </c>
      <c r="G109" s="228">
        <f t="shared" si="30"/>
        <v>4</v>
      </c>
      <c r="H109" s="228">
        <f t="shared" si="30"/>
        <v>64</v>
      </c>
      <c r="I109" s="228">
        <f t="shared" si="30"/>
        <v>124</v>
      </c>
      <c r="J109" s="228">
        <f t="shared" si="30"/>
        <v>0</v>
      </c>
      <c r="K109" s="228">
        <f t="shared" si="30"/>
        <v>0</v>
      </c>
      <c r="M109" s="228">
        <f t="shared" si="23"/>
        <v>216</v>
      </c>
      <c r="S109" s="17"/>
      <c r="T109" s="76"/>
      <c r="U109" s="76"/>
      <c r="V109" s="76"/>
    </row>
    <row r="110" spans="7:13" ht="21.75" customHeight="1">
      <c r="G110" s="228" t="s">
        <v>184</v>
      </c>
      <c r="H110" s="228"/>
      <c r="I110" s="228"/>
      <c r="J110" s="228"/>
      <c r="K110" s="228">
        <v>900</v>
      </c>
      <c r="M110" s="228">
        <f>SUM(H110:K110)</f>
        <v>900</v>
      </c>
    </row>
    <row r="111" spans="7:13" ht="21.75" customHeight="1">
      <c r="G111" s="228" t="s">
        <v>45</v>
      </c>
      <c r="H111" s="228"/>
      <c r="I111" s="228"/>
      <c r="J111" s="228"/>
      <c r="K111" s="228">
        <v>144</v>
      </c>
      <c r="M111" s="228">
        <f>SUM(H111:K111)</f>
        <v>144</v>
      </c>
    </row>
    <row r="112" spans="7:13" ht="21.75" customHeight="1">
      <c r="G112" s="228" t="s">
        <v>47</v>
      </c>
      <c r="H112" s="228"/>
      <c r="I112" s="228"/>
      <c r="J112" s="228"/>
      <c r="K112" s="228">
        <v>216</v>
      </c>
      <c r="M112" s="228">
        <f>SUM(H112:K112)</f>
        <v>216</v>
      </c>
    </row>
    <row r="113" ht="27" customHeight="1">
      <c r="M113" s="228">
        <f>SUM(M101:M112)</f>
        <v>4384</v>
      </c>
    </row>
  </sheetData>
  <sheetProtection/>
  <mergeCells count="46">
    <mergeCell ref="P3:P4"/>
    <mergeCell ref="N95:N96"/>
    <mergeCell ref="P2:Q2"/>
    <mergeCell ref="R3:R4"/>
    <mergeCell ref="L2:M2"/>
    <mergeCell ref="L95:L96"/>
    <mergeCell ref="M95:M96"/>
    <mergeCell ref="O95:O96"/>
    <mergeCell ref="P95:P96"/>
    <mergeCell ref="A95:F95"/>
    <mergeCell ref="L1:S1"/>
    <mergeCell ref="N2:O2"/>
    <mergeCell ref="D1:K1"/>
    <mergeCell ref="G90:G96"/>
    <mergeCell ref="H95:J96"/>
    <mergeCell ref="S3:S4"/>
    <mergeCell ref="Q95:Q96"/>
    <mergeCell ref="O3:O4"/>
    <mergeCell ref="Q3:Q4"/>
    <mergeCell ref="A94:F94"/>
    <mergeCell ref="A93:F93"/>
    <mergeCell ref="H91:J91"/>
    <mergeCell ref="A90:F90"/>
    <mergeCell ref="A91:F91"/>
    <mergeCell ref="A92:F92"/>
    <mergeCell ref="H94:J94"/>
    <mergeCell ref="S95:S96"/>
    <mergeCell ref="C1:C4"/>
    <mergeCell ref="R95:R96"/>
    <mergeCell ref="E2:J2"/>
    <mergeCell ref="E3:E4"/>
    <mergeCell ref="F3:F4"/>
    <mergeCell ref="G3:G4"/>
    <mergeCell ref="H92:J92"/>
    <mergeCell ref="A96:F96"/>
    <mergeCell ref="H93:J93"/>
    <mergeCell ref="H3:J3"/>
    <mergeCell ref="K3:K4"/>
    <mergeCell ref="R2:S2"/>
    <mergeCell ref="H90:J90"/>
    <mergeCell ref="A1:A4"/>
    <mergeCell ref="D2:D4"/>
    <mergeCell ref="M3:M4"/>
    <mergeCell ref="B1:B4"/>
    <mergeCell ref="N3:N4"/>
    <mergeCell ref="L3:L4"/>
  </mergeCell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</dc:creator>
  <cp:keywords/>
  <dc:description/>
  <cp:lastModifiedBy>Осмехина Ольга Анатольевна</cp:lastModifiedBy>
  <cp:lastPrinted>2021-05-18T11:10:52Z</cp:lastPrinted>
  <dcterms:created xsi:type="dcterms:W3CDTF">1997-11-25T07:18:51Z</dcterms:created>
  <dcterms:modified xsi:type="dcterms:W3CDTF">2021-09-07T05:25:07Z</dcterms:modified>
  <cp:category/>
  <cp:version/>
  <cp:contentType/>
  <cp:contentStatus/>
</cp:coreProperties>
</file>